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Work\Desktop\Важное\Найденные\"/>
    </mc:Choice>
  </mc:AlternateContent>
  <bookViews>
    <workbookView xWindow="0" yWindow="0" windowWidth="28800" windowHeight="12435"/>
  </bookViews>
  <sheets>
    <sheet name="МКД" sheetId="1" r:id="rId1"/>
    <sheet name="ТР 2021г" sheetId="2" r:id="rId2"/>
  </sheets>
  <externalReferences>
    <externalReference r:id="rId3"/>
  </externalReferences>
  <definedNames>
    <definedName name="_xlnm._FilterDatabase" localSheetId="0" hidden="1">МКД!$A$19:$G$45</definedName>
    <definedName name="_xlnm.Print_Area" localSheetId="0">МКД!$A$1:$G$45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7" i="2" l="1"/>
  <c r="G56" i="2"/>
  <c r="G55" i="2"/>
  <c r="G54" i="2"/>
  <c r="G53" i="2"/>
  <c r="G52" i="2"/>
  <c r="G51" i="2"/>
  <c r="G50" i="2"/>
  <c r="G49" i="2"/>
  <c r="G48" i="2"/>
  <c r="G47" i="2"/>
  <c r="G46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G7" i="2"/>
  <c r="G6" i="2"/>
  <c r="G5" i="2"/>
  <c r="G4" i="2"/>
  <c r="G3" i="2"/>
  <c r="J2" i="2"/>
  <c r="F42" i="1" l="1"/>
  <c r="F33" i="1"/>
  <c r="F30" i="1"/>
  <c r="F25" i="1"/>
  <c r="F20" i="1"/>
  <c r="F44" i="1" l="1"/>
  <c r="D42" i="1"/>
  <c r="C42" i="1"/>
  <c r="B42" i="1"/>
  <c r="D40" i="1"/>
  <c r="C40" i="1"/>
  <c r="B40" i="1"/>
  <c r="D33" i="1"/>
  <c r="C33" i="1"/>
  <c r="B33" i="1"/>
  <c r="D30" i="1"/>
  <c r="C30" i="1"/>
  <c r="B30" i="1"/>
  <c r="D25" i="1"/>
  <c r="C25" i="1"/>
  <c r="B25" i="1"/>
  <c r="D20" i="1"/>
  <c r="C20" i="1"/>
  <c r="B20" i="1"/>
  <c r="D14" i="1"/>
  <c r="C14" i="1"/>
  <c r="B14" i="1"/>
  <c r="D13" i="1"/>
  <c r="C13" i="1"/>
  <c r="B13" i="1"/>
  <c r="D12" i="1"/>
  <c r="C12" i="1"/>
  <c r="B12" i="1"/>
  <c r="D11" i="1"/>
  <c r="C11" i="1"/>
  <c r="B11" i="1"/>
  <c r="C44" i="1" l="1"/>
  <c r="D44" i="1"/>
  <c r="B15" i="1"/>
  <c r="C15" i="1"/>
  <c r="D15" i="1"/>
  <c r="E12" i="1"/>
  <c r="E14" i="1"/>
  <c r="E13" i="1"/>
  <c r="B44" i="1" l="1"/>
  <c r="E40" i="1" l="1"/>
  <c r="F15" i="1" l="1"/>
  <c r="F5" i="1" l="1"/>
  <c r="E20" i="1"/>
  <c r="E11" i="1"/>
  <c r="E15" i="1" s="1"/>
  <c r="D5" i="1" l="1"/>
  <c r="E30" i="1"/>
  <c r="C5" i="1" l="1"/>
  <c r="E25" i="1"/>
  <c r="E33" i="1"/>
  <c r="E42" i="1"/>
  <c r="E44" i="1" l="1"/>
  <c r="E5" i="1"/>
  <c r="B5" i="1"/>
</calcChain>
</file>

<file path=xl/sharedStrings.xml><?xml version="1.0" encoding="utf-8"?>
<sst xmlns="http://schemas.openxmlformats.org/spreadsheetml/2006/main" count="233" uniqueCount="166">
  <si>
    <t>РАСЧЕТЫ с СОБСТВЕННИКАМИ МКД</t>
  </si>
  <si>
    <t>РАСЧЕТЫ с ПОСТАВЩИКАМИ и ПОДРЯЧДЧИКАМИ</t>
  </si>
  <si>
    <t>Начислено за оказанные услуги</t>
  </si>
  <si>
    <t xml:space="preserve">Оплачено собственниками </t>
  </si>
  <si>
    <t>Предоставлено услуг, выполнено работ</t>
  </si>
  <si>
    <t>ИТОГО по всем услугам</t>
  </si>
  <si>
    <t>в том числе:</t>
  </si>
  <si>
    <t>Коммунальные услуги</t>
  </si>
  <si>
    <t>Поставленный ресурс</t>
  </si>
  <si>
    <t>Предоставлено услуг, выполнено работ. руб.</t>
  </si>
  <si>
    <t>Контрагент, комментарий</t>
  </si>
  <si>
    <t>Водоснабжение (ХВС) / водоотведение</t>
  </si>
  <si>
    <t>Тепловая энергия</t>
  </si>
  <si>
    <t>Электроэнергия</t>
  </si>
  <si>
    <t>ВЫВОЗ ТКО</t>
  </si>
  <si>
    <t xml:space="preserve">Итого за КУ </t>
  </si>
  <si>
    <t>Жилищные услуги</t>
  </si>
  <si>
    <t>Предоставленная услуга</t>
  </si>
  <si>
    <t>Управление многоквартирным домом</t>
  </si>
  <si>
    <t>Содержание общего имущества</t>
  </si>
  <si>
    <t>Содержание несущих и ненесущих конструкций</t>
  </si>
  <si>
    <t>Содержание инженерно-технического обеспечения</t>
  </si>
  <si>
    <t>Текущий ремонт</t>
  </si>
  <si>
    <t>Обслуживание лифтов</t>
  </si>
  <si>
    <t xml:space="preserve">Итого за ЖУ </t>
  </si>
  <si>
    <t>№</t>
  </si>
  <si>
    <t>РАСЧЕТЫ с ПОСТАВЩИКАМИ и ПОДРЯДЧИКАМИ</t>
  </si>
  <si>
    <t>ООО "СМЭУ "Заневка"</t>
  </si>
  <si>
    <t>ПАО "ТГК-1"</t>
  </si>
  <si>
    <t>АО "ПСК"</t>
  </si>
  <si>
    <t>УК по обращению с отходами по ЛО</t>
  </si>
  <si>
    <t>Отчет УК "Энергия" по МКД Пражская,9  за период 01.01.2021 - 31.12.2021г.</t>
  </si>
  <si>
    <t>Задолженность собственников на 01.01.2021</t>
  </si>
  <si>
    <t>Задолженность собственников на 01.01.2022</t>
  </si>
  <si>
    <t>Бух.обслуживание,расчет ЖКУ</t>
  </si>
  <si>
    <t>Услуги паспортного стола</t>
  </si>
  <si>
    <t>Налоги,взносы во внебюджетные фонды</t>
  </si>
  <si>
    <t>Административные расходы:Связь,канц тов,хоз тов,РКО,аренда,интернет</t>
  </si>
  <si>
    <t xml:space="preserve">Клининг </t>
  </si>
  <si>
    <t>Превышение ОДПУ по воде и водоотведению</t>
  </si>
  <si>
    <t>Превышение ОДПУ по электроэнергии</t>
  </si>
  <si>
    <t>Услуги диспетчерской службы</t>
  </si>
  <si>
    <t>Услуги инженерно-технической службы</t>
  </si>
  <si>
    <t>Услуги технической службы(сантехники,электрики)</t>
  </si>
  <si>
    <t>Обслуживание АППЗ</t>
  </si>
  <si>
    <t>Обслуживание ИТП,УУТЭ</t>
  </si>
  <si>
    <t>Обслуживание ОДС</t>
  </si>
  <si>
    <t>Пражская д.9  2021</t>
  </si>
  <si>
    <t>Виды работ</t>
  </si>
  <si>
    <t>Единица измерения</t>
  </si>
  <si>
    <t>Затраченые материалы</t>
  </si>
  <si>
    <t>Стоимость в руб. за единицу</t>
  </si>
  <si>
    <t xml:space="preserve">Объем </t>
  </si>
  <si>
    <t>Общая стоимость в руб.</t>
  </si>
  <si>
    <t>Итого:</t>
  </si>
  <si>
    <t xml:space="preserve">Установка, замена дверного доводчика </t>
  </si>
  <si>
    <t>шт.</t>
  </si>
  <si>
    <t>Дверной доводчик</t>
  </si>
  <si>
    <t>Установка, замена дверной нажимной ручки</t>
  </si>
  <si>
    <t>Ручка на планке нажимная  Avers HP-72.1303-bl, ручка-кнопка AL "K" черная.</t>
  </si>
  <si>
    <t xml:space="preserve">Установка нового подоконника </t>
  </si>
  <si>
    <t>Шпатлёвка, монтажная пена, подоконная доска, заглушки пластиковые</t>
  </si>
  <si>
    <t>Установка утраченных крышек на почтовые ящики.</t>
  </si>
  <si>
    <t>Крышки почтовых ящиков на заказ</t>
  </si>
  <si>
    <t>Окраска скамеек</t>
  </si>
  <si>
    <t>Грунт-эмаль, кисти, валики</t>
  </si>
  <si>
    <t>Установка новых урн</t>
  </si>
  <si>
    <t xml:space="preserve"> Урны уличные кованные Лотос (9шт.), электроды, краска, кисточки</t>
  </si>
  <si>
    <t>Окраска фасадных стен на переходных балконах (закраска подтёков и вандальных надписей)</t>
  </si>
  <si>
    <t xml:space="preserve"> м.кв.</t>
  </si>
  <si>
    <t>Краска, кисточки, валик.</t>
  </si>
  <si>
    <t>Замена, установка напольной плитки</t>
  </si>
  <si>
    <t>м. кв.</t>
  </si>
  <si>
    <t>Керамогранит, плиточный клей</t>
  </si>
  <si>
    <t>Замена люминисцентных ламп</t>
  </si>
  <si>
    <t>шт</t>
  </si>
  <si>
    <t>Люминисцентная лампв "OSRAM"</t>
  </si>
  <si>
    <t>Замена стартёров в люминисцентных светильниках.</t>
  </si>
  <si>
    <t>Стартёры для люминисцентных ламп.</t>
  </si>
  <si>
    <t>Установка светильников "ЭРА"</t>
  </si>
  <si>
    <t>Светильники "ЭРА"</t>
  </si>
  <si>
    <t>Шпатлёвка потолка, окраска</t>
  </si>
  <si>
    <t>м.кв.</t>
  </si>
  <si>
    <t>Штукатурка, краска потолочная</t>
  </si>
  <si>
    <t>Заделка, устронение выбоин в стенах</t>
  </si>
  <si>
    <t>Штукатурка Rotband.</t>
  </si>
  <si>
    <t>Ремонт лифтов.</t>
  </si>
  <si>
    <t>Замена платы ПУ-3 (2 шт.).</t>
  </si>
  <si>
    <t>Замена внутреннего дверного замка на двери выхода на кровлю.</t>
  </si>
  <si>
    <t>Целендрический механизм внутреннего замка</t>
  </si>
  <si>
    <t xml:space="preserve">Замена дверного армированного стекла </t>
  </si>
  <si>
    <t>Стекло армированное</t>
  </si>
  <si>
    <t>Штукатурка и окраска стен в МОП</t>
  </si>
  <si>
    <t>м. кв</t>
  </si>
  <si>
    <t>Штукатурка Rotband.,краска,кисти,валики</t>
  </si>
  <si>
    <t>Установка створки двери (9 секция 3 этаж)</t>
  </si>
  <si>
    <t>Глухая металлическая створка</t>
  </si>
  <si>
    <t xml:space="preserve">Окраска фасадной стены </t>
  </si>
  <si>
    <t>Ремонт входной двери на лестнице (1 секция). Сварочные работы.</t>
  </si>
  <si>
    <t>Электроды, металлическая пластина</t>
  </si>
  <si>
    <t>Закрытие технического отверстия в стене гипсокартоном. (4 секция).</t>
  </si>
  <si>
    <t>гипсокартон</t>
  </si>
  <si>
    <t>Установка крышек на распределительные коробки</t>
  </si>
  <si>
    <t>Пластиковые крышки</t>
  </si>
  <si>
    <t xml:space="preserve">Ремонт радиатора отопления в МОП </t>
  </si>
  <si>
    <t>Установлена новая заглушка</t>
  </si>
  <si>
    <t xml:space="preserve">Восстановление оторванных кабель каналов </t>
  </si>
  <si>
    <t xml:space="preserve">Кабель канал </t>
  </si>
  <si>
    <t>Закраска вандальных рисунков на дверях МОП.</t>
  </si>
  <si>
    <t xml:space="preserve">Краска акриловая коричневая. </t>
  </si>
  <si>
    <t>Окраска обналичников на входах в лифты</t>
  </si>
  <si>
    <t>м.кв</t>
  </si>
  <si>
    <t xml:space="preserve">Капитальный ремонт уличной лестницы входа на пожарную лестницу 9 секции.  </t>
  </si>
  <si>
    <t>Керамогранит (97 штук), клей для керамогранита, отсев гранитный,  евроцемент М500, плиткорез, резец для плиткореза, бетоносмеситель.</t>
  </si>
  <si>
    <t xml:space="preserve">Восстановительный ремонт уличных входных  лестниц  </t>
  </si>
  <si>
    <t>Керамогранит (45 штук), клей для керамогранита,   евроцемент М500, плиткорез, резец для плиткореза.</t>
  </si>
  <si>
    <t xml:space="preserve">Окраска уличных лестниц </t>
  </si>
  <si>
    <t>Краска фасадная Текс Профи коричневая, кисточки, валики.</t>
  </si>
  <si>
    <t>Демонтаж перегородок на уличных лесницах 7 секции (выход на Пражскую).</t>
  </si>
  <si>
    <t>Установка железных поручней на уличных лесницах 7 секции (выход на Пражскую).</t>
  </si>
  <si>
    <t>Труба профильная 50*30, 6 м.пог., 20*20, 18 м.пог., электроды, краска, кисточки.</t>
  </si>
  <si>
    <t>Ремонт лифтового оборудования в 6 секции.</t>
  </si>
  <si>
    <t>Замена акамуляторов бесперебойного питания</t>
  </si>
  <si>
    <t>Ремонт домофона 2 секции.</t>
  </si>
  <si>
    <t>Замена ZR 5 контролера (1 шт.).</t>
  </si>
  <si>
    <t>Ремонт домофонов 3 секции.</t>
  </si>
  <si>
    <t>Замена считывателя (1 шт.), замена контролера  ZR 5 (2 шт.).</t>
  </si>
  <si>
    <t xml:space="preserve">Высотные рабты. Деффектовка и гермитезация кровли лоджий. </t>
  </si>
  <si>
    <t>Герметик TYTAN PU 25, гидроизоляционная мастика</t>
  </si>
  <si>
    <t>Высотные работы. Окраска фасадной стены над техническим балконом 9 секции.</t>
  </si>
  <si>
    <t xml:space="preserve">м.кв. </t>
  </si>
  <si>
    <t>Краска фасадная, кисточки, валики.</t>
  </si>
  <si>
    <t>Окраска дверей (закраска вандальных надписей)</t>
  </si>
  <si>
    <t>Ремонт лифтов и подъёмников.</t>
  </si>
  <si>
    <t xml:space="preserve">Башмак кабины 400 кг МЛЗ (5 шт.) , башмак кабины 1000 кг МЛЗ (5 шт.), Плата ПТЗ-4 МЛЗ (1 шт.), Плата ПУ-3 (2 шт.), зеркало 4 мм (1шт.)  </t>
  </si>
  <si>
    <t>Замена цилиндрического механизма внутреннего дверного замка</t>
  </si>
  <si>
    <t>Целиндрический механизм внутреннего дверного замка</t>
  </si>
  <si>
    <t xml:space="preserve">Шпаклёвка и окраска щелей стыков потолка и ливневых труб </t>
  </si>
  <si>
    <t>Ремонт системы домофонии.</t>
  </si>
  <si>
    <t xml:space="preserve">Блок коммутации (2 шт.), кабль слаботочный, кнопка выхода В21 (1 шт.), </t>
  </si>
  <si>
    <t>Замена лифтового оборудования после проведения технического освидетельствования.</t>
  </si>
  <si>
    <t>Башмак противовеса МЛЗ (36 шт.) , башмак кабины 1000 кг МЛЗ (6 шт.),Аккумуляторная батарея CSB UPS 7.5 А/ч (36 шт.),выключатель натяжного устройства (3 шт.), КВШ МЛЗ 6 Ручьев (1 шт.).</t>
  </si>
  <si>
    <t>Ремонт инвалидного подъёмника (7 секция)</t>
  </si>
  <si>
    <t>Блок управления движением инвалидной платформы (1 шт.)</t>
  </si>
  <si>
    <t>Ремонт подъёмных инвалидных платформ</t>
  </si>
  <si>
    <t>Блок управления движением инвалидной платформы SIEMENS (1 шт.)</t>
  </si>
  <si>
    <t>Ремонт лифтов</t>
  </si>
  <si>
    <t xml:space="preserve">Аккумуляторная батарея CSB UPS 7.5 А/ч (3 шт.), </t>
  </si>
  <si>
    <t>Изготовление и установка поквартирной таблички          (7 секция)</t>
  </si>
  <si>
    <t>Табличка пластиковая на заказ</t>
  </si>
  <si>
    <t>Установка антискользящего покрытия на лестницы (3, 7 секции, выход на Пражскую)</t>
  </si>
  <si>
    <t>Резиновое антискользящее покрытие на ступеньки, саморезы, дюпеля</t>
  </si>
  <si>
    <t>Установка антискользящего покрытия на уличных входных группах (11 секций)</t>
  </si>
  <si>
    <t>Рулонное покрытие KRAITEC Top Black, рейка прижимная, саморезы, дюпеля.</t>
  </si>
  <si>
    <t>Установка алюменевых антискользящих полосок на лестницы (9 секций)</t>
  </si>
  <si>
    <t>Профиль алюменевый плоский ПП-01, 1800 мм, саморезы, дюпеля.</t>
  </si>
  <si>
    <t>Установка светильника IEK.</t>
  </si>
  <si>
    <t>Светильник IEK</t>
  </si>
  <si>
    <t>Установка резиновых, ячеястых, антискользящих ковриков в тамбуры 3 и 7 секций.</t>
  </si>
  <si>
    <t xml:space="preserve">Резиновые, ячеястые, антискользящие ковры 1200-800, саморезы, шайбы, дюпеля. </t>
  </si>
  <si>
    <t>Окраска ограждений  приямков.</t>
  </si>
  <si>
    <t>Краска, кисточки, валики.</t>
  </si>
  <si>
    <t xml:space="preserve">Снятие старого окрасочного покрытия, окраска потолочных перекрытий переходных балконов (50 штук). </t>
  </si>
  <si>
    <t>Аккумуляторные батареи CSB UPS 7.5A (3 шт.), Отводки дверей кабины МЛЗ (2 шт.), Контакты дверей МЛЗ,
Контакты дверей шахты,
Контакты дверей кабины, Автоматы однополюсные 2А</t>
  </si>
  <si>
    <t xml:space="preserve">Замена разбитых зеркал в лифтах </t>
  </si>
  <si>
    <t>Зеркало 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</si>
</sst>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2" applyFont="1"/>
    <xf numFmtId="165" fontId="3" fillId="0" borderId="0" xfId="2" applyNumberFormat="1" applyFont="1"/>
    <xf numFmtId="165" fontId="3" fillId="0" borderId="0" xfId="3" applyNumberFormat="1" applyFont="1"/>
    <xf numFmtId="165" fontId="3" fillId="0" borderId="0" xfId="2" applyNumberFormat="1" applyFont="1" applyFill="1" applyAlignment="1">
      <alignment horizontal="right"/>
    </xf>
    <xf numFmtId="0" fontId="3" fillId="0" borderId="0" xfId="2" applyFont="1"/>
    <xf numFmtId="0" fontId="3" fillId="0" borderId="0" xfId="2" applyFont="1" applyAlignment="1">
      <alignment wrapText="1"/>
    </xf>
    <xf numFmtId="165" fontId="4" fillId="0" borderId="1" xfId="3" applyNumberFormat="1" applyFont="1" applyBorder="1"/>
    <xf numFmtId="165" fontId="3" fillId="0" borderId="2" xfId="3" applyNumberFormat="1" applyFont="1" applyBorder="1"/>
    <xf numFmtId="165" fontId="3" fillId="0" borderId="3" xfId="3" applyNumberFormat="1" applyFont="1" applyBorder="1"/>
    <xf numFmtId="165" fontId="4" fillId="0" borderId="1" xfId="2" applyNumberFormat="1" applyFont="1" applyFill="1" applyBorder="1" applyAlignment="1">
      <alignment horizontal="left"/>
    </xf>
    <xf numFmtId="0" fontId="3" fillId="0" borderId="3" xfId="2" applyFont="1" applyBorder="1" applyAlignment="1">
      <alignment wrapText="1"/>
    </xf>
    <xf numFmtId="0" fontId="3" fillId="0" borderId="0" xfId="2" applyFont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4" fontId="7" fillId="0" borderId="9" xfId="3" applyNumberFormat="1" applyFont="1" applyBorder="1"/>
    <xf numFmtId="4" fontId="7" fillId="0" borderId="10" xfId="3" applyNumberFormat="1" applyFont="1" applyBorder="1"/>
    <xf numFmtId="0" fontId="3" fillId="0" borderId="11" xfId="2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4" fontId="7" fillId="0" borderId="0" xfId="3" applyNumberFormat="1" applyFont="1" applyBorder="1"/>
    <xf numFmtId="0" fontId="3" fillId="0" borderId="12" xfId="2" applyFont="1" applyBorder="1" applyAlignment="1">
      <alignment wrapText="1"/>
    </xf>
    <xf numFmtId="43" fontId="8" fillId="0" borderId="0" xfId="3" applyNumberFormat="1" applyFont="1"/>
    <xf numFmtId="165" fontId="8" fillId="0" borderId="13" xfId="3" applyNumberFormat="1" applyFont="1" applyBorder="1"/>
    <xf numFmtId="165" fontId="9" fillId="0" borderId="0" xfId="3" applyNumberFormat="1" applyFont="1" applyBorder="1"/>
    <xf numFmtId="0" fontId="9" fillId="0" borderId="12" xfId="2" applyFont="1" applyBorder="1" applyAlignment="1">
      <alignment wrapText="1"/>
    </xf>
    <xf numFmtId="0" fontId="9" fillId="0" borderId="0" xfId="2" applyFont="1"/>
    <xf numFmtId="0" fontId="4" fillId="0" borderId="14" xfId="2" applyFont="1" applyBorder="1" applyAlignment="1">
      <alignment horizontal="center" vertical="center" wrapText="1"/>
    </xf>
    <xf numFmtId="165" fontId="5" fillId="0" borderId="6" xfId="2" applyNumberFormat="1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4" fillId="0" borderId="14" xfId="2" applyFont="1" applyBorder="1" applyAlignment="1">
      <alignment wrapText="1"/>
    </xf>
    <xf numFmtId="43" fontId="3" fillId="0" borderId="6" xfId="2" applyNumberFormat="1" applyFont="1" applyBorder="1" applyAlignment="1">
      <alignment vertical="center"/>
    </xf>
    <xf numFmtId="43" fontId="3" fillId="0" borderId="4" xfId="3" applyNumberFormat="1" applyFont="1" applyBorder="1" applyAlignment="1">
      <alignment vertical="center"/>
    </xf>
    <xf numFmtId="43" fontId="3" fillId="0" borderId="5" xfId="3" applyNumberFormat="1" applyFont="1" applyBorder="1" applyAlignment="1">
      <alignment vertical="center"/>
    </xf>
    <xf numFmtId="43" fontId="3" fillId="0" borderId="6" xfId="2" applyNumberFormat="1" applyFont="1" applyFill="1" applyBorder="1" applyAlignment="1">
      <alignment vertical="center" wrapText="1"/>
    </xf>
    <xf numFmtId="164" fontId="3" fillId="0" borderId="7" xfId="2" applyNumberFormat="1" applyFont="1" applyBorder="1" applyAlignment="1">
      <alignment horizontal="left" vertical="center" wrapText="1"/>
    </xf>
    <xf numFmtId="43" fontId="3" fillId="0" borderId="6" xfId="3" applyNumberFormat="1" applyFont="1" applyBorder="1" applyAlignment="1">
      <alignment vertical="center"/>
    </xf>
    <xf numFmtId="0" fontId="3" fillId="0" borderId="5" xfId="2" applyFont="1" applyBorder="1" applyAlignment="1">
      <alignment wrapText="1"/>
    </xf>
    <xf numFmtId="0" fontId="4" fillId="0" borderId="15" xfId="2" applyFont="1" applyBorder="1" applyAlignment="1">
      <alignment wrapText="1"/>
    </xf>
    <xf numFmtId="43" fontId="3" fillId="0" borderId="16" xfId="2" applyNumberFormat="1" applyFont="1" applyBorder="1" applyAlignment="1">
      <alignment vertical="center"/>
    </xf>
    <xf numFmtId="43" fontId="3" fillId="0" borderId="17" xfId="3" applyNumberFormat="1" applyFont="1" applyBorder="1" applyAlignment="1">
      <alignment vertical="center"/>
    </xf>
    <xf numFmtId="43" fontId="3" fillId="0" borderId="16" xfId="2" applyNumberFormat="1" applyFont="1" applyFill="1" applyBorder="1" applyAlignment="1">
      <alignment vertical="center" wrapText="1"/>
    </xf>
    <xf numFmtId="0" fontId="7" fillId="0" borderId="8" xfId="2" applyFont="1" applyBorder="1" applyAlignment="1">
      <alignment horizontal="right"/>
    </xf>
    <xf numFmtId="4" fontId="7" fillId="0" borderId="18" xfId="3" applyNumberFormat="1" applyFont="1" applyBorder="1"/>
    <xf numFmtId="4" fontId="7" fillId="0" borderId="19" xfId="3" applyNumberFormat="1" applyFont="1" applyBorder="1"/>
    <xf numFmtId="4" fontId="7" fillId="0" borderId="10" xfId="3" applyNumberFormat="1" applyFont="1" applyFill="1" applyBorder="1" applyAlignment="1">
      <alignment horizontal="right"/>
    </xf>
    <xf numFmtId="0" fontId="10" fillId="0" borderId="11" xfId="2" applyFont="1" applyBorder="1" applyAlignment="1">
      <alignment wrapText="1"/>
    </xf>
    <xf numFmtId="0" fontId="10" fillId="0" borderId="0" xfId="2" applyFont="1"/>
    <xf numFmtId="0" fontId="7" fillId="0" borderId="0" xfId="2" applyFont="1" applyBorder="1" applyAlignment="1">
      <alignment horizontal="right"/>
    </xf>
    <xf numFmtId="4" fontId="7" fillId="0" borderId="0" xfId="3" applyNumberFormat="1" applyFont="1" applyFill="1" applyBorder="1" applyAlignment="1">
      <alignment horizontal="right"/>
    </xf>
    <xf numFmtId="0" fontId="10" fillId="0" borderId="0" xfId="2" applyFont="1" applyBorder="1" applyAlignment="1">
      <alignment wrapText="1"/>
    </xf>
    <xf numFmtId="165" fontId="11" fillId="0" borderId="0" xfId="2" applyNumberFormat="1" applyFont="1" applyFill="1" applyBorder="1" applyAlignment="1">
      <alignment horizontal="right"/>
    </xf>
    <xf numFmtId="0" fontId="11" fillId="0" borderId="0" xfId="2" applyFont="1" applyBorder="1" applyAlignment="1">
      <alignment wrapText="1"/>
    </xf>
    <xf numFmtId="10" fontId="13" fillId="0" borderId="0" xfId="1" applyNumberFormat="1" applyFont="1" applyFill="1" applyBorder="1" applyAlignment="1">
      <alignment horizontal="right" wrapText="1"/>
    </xf>
    <xf numFmtId="0" fontId="14" fillId="0" borderId="12" xfId="2" applyFont="1" applyBorder="1" applyAlignment="1">
      <alignment wrapText="1"/>
    </xf>
    <xf numFmtId="165" fontId="4" fillId="0" borderId="8" xfId="3" applyNumberFormat="1" applyFont="1" applyBorder="1"/>
    <xf numFmtId="165" fontId="3" fillId="0" borderId="20" xfId="3" applyNumberFormat="1" applyFont="1" applyBorder="1"/>
    <xf numFmtId="165" fontId="3" fillId="0" borderId="21" xfId="3" applyNumberFormat="1" applyFont="1" applyBorder="1"/>
    <xf numFmtId="165" fontId="4" fillId="0" borderId="20" xfId="2" applyNumberFormat="1" applyFont="1" applyFill="1" applyBorder="1" applyAlignment="1">
      <alignment horizontal="left"/>
    </xf>
    <xf numFmtId="0" fontId="3" fillId="0" borderId="21" xfId="2" applyFont="1" applyBorder="1" applyAlignment="1">
      <alignment wrapText="1"/>
    </xf>
    <xf numFmtId="0" fontId="4" fillId="0" borderId="8" xfId="2" applyFont="1" applyBorder="1" applyAlignment="1">
      <alignment horizontal="center" vertical="center" wrapText="1"/>
    </xf>
    <xf numFmtId="165" fontId="3" fillId="0" borderId="13" xfId="2" applyNumberFormat="1" applyFont="1" applyBorder="1"/>
    <xf numFmtId="165" fontId="3" fillId="0" borderId="0" xfId="3" applyNumberFormat="1" applyFont="1" applyBorder="1"/>
    <xf numFmtId="165" fontId="3" fillId="0" borderId="12" xfId="3" applyNumberFormat="1" applyFont="1" applyBorder="1"/>
    <xf numFmtId="0" fontId="3" fillId="0" borderId="22" xfId="2" applyFont="1" applyBorder="1"/>
    <xf numFmtId="165" fontId="3" fillId="0" borderId="22" xfId="2" applyNumberFormat="1" applyFont="1" applyBorder="1"/>
    <xf numFmtId="165" fontId="3" fillId="0" borderId="23" xfId="3" applyNumberFormat="1" applyFont="1" applyBorder="1"/>
    <xf numFmtId="165" fontId="3" fillId="0" borderId="11" xfId="3" applyNumberFormat="1" applyFont="1" applyBorder="1"/>
    <xf numFmtId="165" fontId="4" fillId="0" borderId="25" xfId="2" applyNumberFormat="1" applyFont="1" applyBorder="1"/>
    <xf numFmtId="165" fontId="4" fillId="0" borderId="26" xfId="3" applyNumberFormat="1" applyFont="1" applyBorder="1"/>
    <xf numFmtId="165" fontId="4" fillId="0" borderId="27" xfId="3" applyNumberFormat="1" applyFont="1" applyBorder="1"/>
    <xf numFmtId="0" fontId="4" fillId="0" borderId="22" xfId="2" applyFont="1" applyBorder="1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0" xfId="2" applyFont="1" applyBorder="1"/>
    <xf numFmtId="165" fontId="3" fillId="0" borderId="0" xfId="2" applyNumberFormat="1" applyFont="1" applyBorder="1"/>
    <xf numFmtId="0" fontId="3" fillId="0" borderId="0" xfId="2" applyFont="1" applyBorder="1" applyAlignment="1">
      <alignment wrapText="1"/>
    </xf>
    <xf numFmtId="43" fontId="8" fillId="0" borderId="0" xfId="3" applyNumberFormat="1" applyFont="1" applyBorder="1"/>
    <xf numFmtId="165" fontId="8" fillId="0" borderId="0" xfId="3" applyNumberFormat="1" applyFont="1" applyBorder="1"/>
    <xf numFmtId="165" fontId="3" fillId="0" borderId="0" xfId="2" applyNumberFormat="1" applyFont="1" applyFill="1"/>
    <xf numFmtId="4" fontId="3" fillId="0" borderId="0" xfId="2" applyNumberFormat="1" applyFont="1" applyFill="1"/>
    <xf numFmtId="0" fontId="3" fillId="0" borderId="5" xfId="2" applyFont="1" applyBorder="1" applyAlignment="1">
      <alignment horizontal="center" vertical="center"/>
    </xf>
    <xf numFmtId="4" fontId="18" fillId="0" borderId="0" xfId="3" applyNumberFormat="1" applyFont="1" applyBorder="1"/>
    <xf numFmtId="4" fontId="19" fillId="0" borderId="0" xfId="3" applyNumberFormat="1" applyFont="1" applyBorder="1"/>
    <xf numFmtId="4" fontId="16" fillId="0" borderId="0" xfId="2" applyNumberFormat="1" applyFont="1"/>
    <xf numFmtId="165" fontId="5" fillId="0" borderId="32" xfId="3" applyNumberFormat="1" applyFont="1" applyBorder="1" applyAlignment="1">
      <alignment horizontal="center" vertical="center" wrapText="1"/>
    </xf>
    <xf numFmtId="165" fontId="4" fillId="0" borderId="17" xfId="3" applyNumberFormat="1" applyFont="1" applyBorder="1" applyAlignment="1">
      <alignment horizontal="center" vertical="center" wrapText="1"/>
    </xf>
    <xf numFmtId="165" fontId="6" fillId="0" borderId="17" xfId="3" applyNumberFormat="1" applyFont="1" applyBorder="1" applyAlignment="1">
      <alignment horizontal="center" vertical="center" wrapText="1"/>
    </xf>
    <xf numFmtId="165" fontId="5" fillId="0" borderId="7" xfId="3" applyNumberFormat="1" applyFont="1" applyBorder="1" applyAlignment="1">
      <alignment horizontal="center" vertical="center" wrapText="1"/>
    </xf>
    <xf numFmtId="165" fontId="4" fillId="0" borderId="16" xfId="2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165" fontId="4" fillId="0" borderId="33" xfId="2" applyNumberFormat="1" applyFont="1" applyBorder="1"/>
    <xf numFmtId="165" fontId="4" fillId="0" borderId="30" xfId="3" applyNumberFormat="1" applyFont="1" applyBorder="1"/>
    <xf numFmtId="165" fontId="4" fillId="0" borderId="31" xfId="3" applyNumberFormat="1" applyFont="1" applyBorder="1"/>
    <xf numFmtId="0" fontId="4" fillId="0" borderId="29" xfId="2" applyFont="1" applyBorder="1" applyAlignment="1">
      <alignment wrapText="1"/>
    </xf>
    <xf numFmtId="165" fontId="4" fillId="0" borderId="10" xfId="2" applyNumberFormat="1" applyFont="1" applyBorder="1"/>
    <xf numFmtId="165" fontId="4" fillId="0" borderId="10" xfId="3" applyNumberFormat="1" applyFont="1" applyBorder="1"/>
    <xf numFmtId="0" fontId="4" fillId="0" borderId="10" xfId="2" applyFont="1" applyBorder="1" applyAlignment="1">
      <alignment horizontal="right"/>
    </xf>
    <xf numFmtId="4" fontId="4" fillId="0" borderId="10" xfId="3" applyNumberFormat="1" applyFont="1" applyBorder="1" applyAlignment="1">
      <alignment horizontal="right"/>
    </xf>
    <xf numFmtId="0" fontId="3" fillId="0" borderId="10" xfId="2" applyFont="1" applyBorder="1" applyAlignment="1"/>
    <xf numFmtId="165" fontId="3" fillId="0" borderId="10" xfId="2" applyNumberFormat="1" applyFont="1" applyBorder="1" applyAlignment="1"/>
    <xf numFmtId="165" fontId="3" fillId="0" borderId="10" xfId="3" applyNumberFormat="1" applyFont="1" applyBorder="1" applyAlignment="1"/>
    <xf numFmtId="0" fontId="3" fillId="0" borderId="10" xfId="2" applyFont="1" applyBorder="1" applyAlignment="1">
      <alignment wrapText="1"/>
    </xf>
    <xf numFmtId="0" fontId="4" fillId="0" borderId="10" xfId="2" applyFont="1" applyBorder="1"/>
    <xf numFmtId="0" fontId="4" fillId="0" borderId="1" xfId="2" applyFont="1" applyBorder="1" applyAlignment="1">
      <alignment wrapText="1"/>
    </xf>
    <xf numFmtId="165" fontId="4" fillId="0" borderId="34" xfId="2" applyNumberFormat="1" applyFont="1" applyBorder="1"/>
    <xf numFmtId="165" fontId="4" fillId="0" borderId="35" xfId="3" applyNumberFormat="1" applyFont="1" applyBorder="1"/>
    <xf numFmtId="165" fontId="4" fillId="0" borderId="36" xfId="3" applyNumberFormat="1" applyFont="1" applyBorder="1"/>
    <xf numFmtId="0" fontId="4" fillId="0" borderId="10" xfId="2" applyFont="1" applyBorder="1" applyAlignment="1">
      <alignment wrapText="1"/>
    </xf>
    <xf numFmtId="0" fontId="3" fillId="0" borderId="10" xfId="2" applyFont="1" applyBorder="1"/>
    <xf numFmtId="165" fontId="3" fillId="0" borderId="10" xfId="3" applyNumberFormat="1" applyFont="1" applyBorder="1"/>
    <xf numFmtId="0" fontId="4" fillId="0" borderId="13" xfId="2" applyFont="1" applyBorder="1" applyAlignment="1">
      <alignment wrapText="1"/>
    </xf>
    <xf numFmtId="165" fontId="4" fillId="0" borderId="13" xfId="2" applyNumberFormat="1" applyFont="1" applyBorder="1"/>
    <xf numFmtId="165" fontId="4" fillId="0" borderId="0" xfId="3" applyNumberFormat="1" applyFont="1" applyBorder="1"/>
    <xf numFmtId="165" fontId="4" fillId="0" borderId="12" xfId="3" applyNumberFormat="1" applyFont="1" applyBorder="1"/>
    <xf numFmtId="165" fontId="4" fillId="0" borderId="37" xfId="2" applyNumberFormat="1" applyFont="1" applyFill="1" applyBorder="1" applyAlignment="1">
      <alignment horizontal="center" vertical="center" wrapText="1"/>
    </xf>
    <xf numFmtId="0" fontId="3" fillId="0" borderId="36" xfId="2" applyFont="1" applyBorder="1" applyAlignment="1">
      <alignment horizontal="center" vertical="center" wrapText="1"/>
    </xf>
    <xf numFmtId="0" fontId="10" fillId="0" borderId="38" xfId="2" applyFont="1" applyBorder="1" applyAlignment="1">
      <alignment wrapText="1"/>
    </xf>
    <xf numFmtId="165" fontId="3" fillId="0" borderId="21" xfId="2" applyNumberFormat="1" applyFont="1" applyFill="1" applyBorder="1" applyAlignment="1">
      <alignment horizontal="right"/>
    </xf>
    <xf numFmtId="165" fontId="4" fillId="0" borderId="24" xfId="2" applyNumberFormat="1" applyFont="1" applyFill="1" applyBorder="1" applyAlignment="1">
      <alignment horizontal="right" wrapText="1"/>
    </xf>
    <xf numFmtId="165" fontId="3" fillId="0" borderId="28" xfId="2" applyNumberFormat="1" applyFont="1" applyFill="1" applyBorder="1" applyAlignment="1">
      <alignment horizontal="right" wrapText="1"/>
    </xf>
    <xf numFmtId="0" fontId="3" fillId="0" borderId="28" xfId="2" applyFont="1" applyBorder="1"/>
    <xf numFmtId="165" fontId="4" fillId="0" borderId="28" xfId="2" applyNumberFormat="1" applyFont="1" applyFill="1" applyBorder="1" applyAlignment="1">
      <alignment horizontal="right"/>
    </xf>
    <xf numFmtId="165" fontId="4" fillId="0" borderId="28" xfId="2" applyNumberFormat="1" applyFont="1" applyFill="1" applyBorder="1" applyAlignment="1">
      <alignment horizontal="right" wrapText="1"/>
    </xf>
    <xf numFmtId="4" fontId="3" fillId="0" borderId="38" xfId="2" applyNumberFormat="1" applyFont="1" applyFill="1" applyBorder="1" applyAlignment="1">
      <alignment horizontal="right" wrapText="1"/>
    </xf>
    <xf numFmtId="0" fontId="15" fillId="0" borderId="24" xfId="2" applyFont="1" applyBorder="1" applyAlignment="1">
      <alignment wrapText="1"/>
    </xf>
    <xf numFmtId="0" fontId="3" fillId="0" borderId="28" xfId="2" applyFont="1" applyBorder="1" applyAlignment="1">
      <alignment horizontal="left" wrapText="1"/>
    </xf>
    <xf numFmtId="0" fontId="3" fillId="0" borderId="28" xfId="2" applyFont="1" applyBorder="1" applyAlignment="1">
      <alignment wrapText="1"/>
    </xf>
    <xf numFmtId="0" fontId="4" fillId="0" borderId="28" xfId="2" applyFont="1" applyBorder="1" applyAlignment="1">
      <alignment horizontal="left" wrapText="1"/>
    </xf>
    <xf numFmtId="0" fontId="4" fillId="0" borderId="24" xfId="2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2" fillId="0" borderId="0" xfId="2" applyFont="1" applyAlignment="1"/>
    <xf numFmtId="0" fontId="0" fillId="0" borderId="0" xfId="0" applyAlignment="1"/>
    <xf numFmtId="4" fontId="3" fillId="2" borderId="39" xfId="2" applyNumberFormat="1" applyFont="1" applyFill="1" applyBorder="1" applyAlignment="1">
      <alignment horizontal="right"/>
    </xf>
    <xf numFmtId="0" fontId="3" fillId="0" borderId="5" xfId="2" applyFont="1" applyBorder="1" applyAlignment="1">
      <alignment horizontal="left" wrapText="1"/>
    </xf>
    <xf numFmtId="4" fontId="4" fillId="0" borderId="28" xfId="2" applyNumberFormat="1" applyFont="1" applyFill="1" applyBorder="1" applyAlignment="1">
      <alignment horizontal="right" wrapText="1"/>
    </xf>
    <xf numFmtId="4" fontId="3" fillId="2" borderId="39" xfId="2" applyNumberFormat="1" applyFont="1" applyFill="1" applyBorder="1" applyAlignment="1">
      <alignment horizontal="right" wrapText="1"/>
    </xf>
    <xf numFmtId="4" fontId="3" fillId="2" borderId="40" xfId="2" applyNumberFormat="1" applyFont="1" applyFill="1" applyBorder="1" applyAlignment="1">
      <alignment horizontal="right" wrapText="1"/>
    </xf>
    <xf numFmtId="0" fontId="3" fillId="0" borderId="41" xfId="2" applyFont="1" applyBorder="1" applyAlignment="1">
      <alignment horizontal="left" wrapText="1"/>
    </xf>
    <xf numFmtId="4" fontId="3" fillId="2" borderId="42" xfId="2" applyNumberFormat="1" applyFont="1" applyFill="1" applyBorder="1" applyAlignment="1">
      <alignment horizontal="right"/>
    </xf>
    <xf numFmtId="0" fontId="3" fillId="0" borderId="7" xfId="2" applyFont="1" applyBorder="1" applyAlignment="1">
      <alignment horizontal="left" wrapText="1"/>
    </xf>
    <xf numFmtId="165" fontId="3" fillId="2" borderId="10" xfId="2" applyNumberFormat="1" applyFont="1" applyFill="1" applyBorder="1" applyAlignment="1">
      <alignment horizontal="right" wrapText="1"/>
    </xf>
    <xf numFmtId="0" fontId="21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left" vertical="center" wrapText="1"/>
    </xf>
    <xf numFmtId="2" fontId="0" fillId="0" borderId="4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2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45" xfId="0" applyFill="1" applyBorder="1" applyAlignment="1">
      <alignment horizontal="center" vertical="center" wrapText="1"/>
    </xf>
    <xf numFmtId="2" fontId="0" fillId="0" borderId="0" xfId="0" applyNumberFormat="1"/>
  </cellXfs>
  <cellStyles count="6">
    <cellStyle name="Денежный 2" xfId="3"/>
    <cellStyle name="Денежный 3" xfId="5"/>
    <cellStyle name="Обычный" xfId="0" builtinId="0"/>
    <cellStyle name="Обычный 2" xfId="2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Downloads/&#1054;&#1073;&#1086;&#1088;&#1086;&#1090;&#1085;&#1086;-&#1089;&#1072;&#1083;&#1100;&#1076;&#1086;&#1074;&#1072;&#1103;%20&#1074;&#1077;&#1076;&#1086;&#1084;&#1086;&#1089;&#1090;&#1100;%20&#1087;&#1086;%20&#1091;&#1089;&#1083;&#1091;&#1075;&#1072;&#1084;%20%20&#1079;&#1072;%20&#1087;&#1077;&#1088;&#1080;&#1086;&#1076;%2001.01.2021%20-%2031.12.2021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9">
          <cell r="H9">
            <v>819788.75</v>
          </cell>
          <cell r="I9">
            <v>264454.59999999998</v>
          </cell>
          <cell r="J9">
            <v>699996.8</v>
          </cell>
        </row>
        <row r="10">
          <cell r="B10">
            <v>138903.99</v>
          </cell>
          <cell r="C10">
            <v>834180.43</v>
          </cell>
          <cell r="D10">
            <v>823661.51</v>
          </cell>
          <cell r="H10">
            <v>2681190.69</v>
          </cell>
          <cell r="I10">
            <v>5784283.6099999994</v>
          </cell>
          <cell r="J10">
            <v>7584856.5099999998</v>
          </cell>
        </row>
        <row r="11">
          <cell r="H11">
            <v>996669.45000000007</v>
          </cell>
          <cell r="I11">
            <v>2011258.37</v>
          </cell>
          <cell r="J11">
            <v>2451897.0100000002</v>
          </cell>
        </row>
        <row r="12">
          <cell r="H12">
            <v>866502.15999999992</v>
          </cell>
          <cell r="I12">
            <v>3911641.25</v>
          </cell>
          <cell r="J12">
            <v>3934953.73</v>
          </cell>
        </row>
        <row r="23">
          <cell r="B23">
            <v>195289.64</v>
          </cell>
          <cell r="C23">
            <v>1585694.83</v>
          </cell>
          <cell r="D23">
            <v>1543129.91</v>
          </cell>
        </row>
        <row r="24">
          <cell r="B24">
            <v>441022.4</v>
          </cell>
          <cell r="C24">
            <v>3580973.64</v>
          </cell>
          <cell r="D24">
            <v>3484849.5</v>
          </cell>
        </row>
        <row r="26">
          <cell r="B26">
            <v>138831.67000000001</v>
          </cell>
          <cell r="C26">
            <v>1127271.6000000001</v>
          </cell>
          <cell r="D26">
            <v>1097012.33</v>
          </cell>
        </row>
        <row r="30">
          <cell r="B30">
            <v>92554.39</v>
          </cell>
          <cell r="C30">
            <v>751514.4</v>
          </cell>
          <cell r="D30">
            <v>731341.47</v>
          </cell>
        </row>
        <row r="52">
          <cell r="B52">
            <v>3628.41</v>
          </cell>
          <cell r="C52">
            <v>0</v>
          </cell>
          <cell r="D52">
            <v>1680.67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abSelected="1" showWhiteSpace="0" view="pageBreakPreview" topLeftCell="A28" zoomScaleNormal="100" zoomScaleSheetLayoutView="100" workbookViewId="0">
      <selection activeCell="F25" sqref="F25"/>
    </sheetView>
  </sheetViews>
  <sheetFormatPr defaultRowHeight="15" x14ac:dyDescent="0.25"/>
  <cols>
    <col min="1" max="1" width="33.140625" style="5" customWidth="1"/>
    <col min="2" max="2" width="16" style="2" customWidth="1"/>
    <col min="3" max="3" width="19" style="3" customWidth="1"/>
    <col min="4" max="4" width="17.42578125" style="3" customWidth="1"/>
    <col min="5" max="5" width="16" style="3" customWidth="1"/>
    <col min="6" max="6" width="21.140625" style="4" customWidth="1"/>
    <col min="7" max="7" width="42.42578125" style="6" customWidth="1"/>
    <col min="8" max="8" width="14.5703125" style="5" customWidth="1"/>
    <col min="9" max="10" width="9.140625" style="5"/>
    <col min="11" max="11" width="16.42578125" style="5" customWidth="1"/>
    <col min="12" max="12" width="9.140625" style="5"/>
    <col min="13" max="13" width="14.140625" style="5" customWidth="1"/>
    <col min="14" max="16384" width="9.140625" style="5"/>
  </cols>
  <sheetData>
    <row r="1" spans="1:11" ht="30.75" customHeight="1" x14ac:dyDescent="0.3">
      <c r="A1" s="130" t="s">
        <v>31</v>
      </c>
      <c r="B1" s="131"/>
      <c r="C1" s="131"/>
      <c r="D1" s="131"/>
      <c r="E1" s="131"/>
      <c r="G1" s="5"/>
    </row>
    <row r="2" spans="1:11" ht="15.75" thickBot="1" x14ac:dyDescent="0.3"/>
    <row r="3" spans="1:11" ht="18.75" x14ac:dyDescent="0.3">
      <c r="A3" s="1"/>
      <c r="B3" s="7" t="s">
        <v>0</v>
      </c>
      <c r="C3" s="8"/>
      <c r="D3" s="8"/>
      <c r="E3" s="9"/>
      <c r="F3" s="10" t="s">
        <v>1</v>
      </c>
      <c r="G3" s="11"/>
    </row>
    <row r="4" spans="1:11" s="12" customFormat="1" ht="54" customHeight="1" thickBot="1" x14ac:dyDescent="0.35">
      <c r="A4" s="1"/>
      <c r="B4" s="83" t="s">
        <v>32</v>
      </c>
      <c r="C4" s="84" t="s">
        <v>2</v>
      </c>
      <c r="D4" s="85" t="s">
        <v>3</v>
      </c>
      <c r="E4" s="86" t="s">
        <v>33</v>
      </c>
      <c r="F4" s="87" t="s">
        <v>4</v>
      </c>
      <c r="G4" s="79"/>
      <c r="J4" s="5"/>
      <c r="K4" s="5"/>
    </row>
    <row r="5" spans="1:11" ht="25.5" customHeight="1" thickBot="1" x14ac:dyDescent="0.3">
      <c r="A5" s="13" t="s">
        <v>5</v>
      </c>
      <c r="B5" s="14">
        <f>SUM(B15+B44)</f>
        <v>6374381.5499999998</v>
      </c>
      <c r="C5" s="14">
        <f>SUM(C15+C44)</f>
        <v>19851272.73</v>
      </c>
      <c r="D5" s="14">
        <f>SUM(D15+D44)</f>
        <v>22353379.440000001</v>
      </c>
      <c r="E5" s="14">
        <f>SUM(E15+E44)</f>
        <v>3872274.84</v>
      </c>
      <c r="F5" s="15">
        <f>F15+F44</f>
        <v>20125203.329999998</v>
      </c>
      <c r="G5" s="16"/>
    </row>
    <row r="6" spans="1:11" ht="15.75" x14ac:dyDescent="0.25">
      <c r="A6" s="17"/>
      <c r="B6" s="81"/>
      <c r="C6" s="81"/>
      <c r="D6" s="81"/>
      <c r="E6" s="81"/>
      <c r="F6" s="18"/>
      <c r="G6" s="19"/>
    </row>
    <row r="7" spans="1:11" ht="18" customHeight="1" x14ac:dyDescent="0.25">
      <c r="A7" s="88" t="s">
        <v>6</v>
      </c>
      <c r="B7" s="80"/>
      <c r="C7" s="80"/>
      <c r="D7" s="80"/>
      <c r="E7" s="80"/>
      <c r="F7" s="18"/>
      <c r="G7" s="19"/>
    </row>
    <row r="8" spans="1:11" s="24" customFormat="1" ht="24" customHeight="1" thickBot="1" x14ac:dyDescent="0.35">
      <c r="A8" s="20" t="s">
        <v>7</v>
      </c>
      <c r="B8" s="21"/>
      <c r="C8" s="22"/>
      <c r="D8" s="22"/>
      <c r="E8" s="22"/>
      <c r="F8" s="22"/>
      <c r="G8" s="23"/>
    </row>
    <row r="9" spans="1:11" ht="21.75" customHeight="1" x14ac:dyDescent="0.25">
      <c r="B9" s="7" t="s">
        <v>0</v>
      </c>
      <c r="C9" s="8"/>
      <c r="D9" s="8"/>
      <c r="E9" s="9"/>
      <c r="F9" s="10" t="s">
        <v>26</v>
      </c>
      <c r="G9" s="11"/>
    </row>
    <row r="10" spans="1:11" s="12" customFormat="1" ht="53.25" customHeight="1" x14ac:dyDescent="0.25">
      <c r="A10" s="25" t="s">
        <v>8</v>
      </c>
      <c r="B10" s="83" t="s">
        <v>32</v>
      </c>
      <c r="C10" s="84" t="s">
        <v>2</v>
      </c>
      <c r="D10" s="85" t="s">
        <v>3</v>
      </c>
      <c r="E10" s="86" t="s">
        <v>33</v>
      </c>
      <c r="F10" s="26" t="s">
        <v>9</v>
      </c>
      <c r="G10" s="27" t="s">
        <v>10</v>
      </c>
    </row>
    <row r="11" spans="1:11" ht="52.5" customHeight="1" x14ac:dyDescent="0.25">
      <c r="A11" s="28" t="s">
        <v>11</v>
      </c>
      <c r="B11" s="29">
        <f>[1]Worksheet!$H$9</f>
        <v>819788.75</v>
      </c>
      <c r="C11" s="30">
        <f>[1]Worksheet!$I$9</f>
        <v>264454.59999999998</v>
      </c>
      <c r="D11" s="30">
        <f>[1]Worksheet!$J$9</f>
        <v>699996.8</v>
      </c>
      <c r="E11" s="31">
        <f>B11+C11-D11</f>
        <v>384246.55000000005</v>
      </c>
      <c r="F11" s="32">
        <v>264454.59999999998</v>
      </c>
      <c r="G11" s="33" t="s">
        <v>27</v>
      </c>
    </row>
    <row r="12" spans="1:11" ht="22.5" customHeight="1" x14ac:dyDescent="0.25">
      <c r="A12" s="28" t="s">
        <v>12</v>
      </c>
      <c r="B12" s="29">
        <f>[1]Worksheet!$H$10</f>
        <v>2681190.69</v>
      </c>
      <c r="C12" s="30">
        <f>[1]Worksheet!$I$10</f>
        <v>5784283.6099999994</v>
      </c>
      <c r="D12" s="30">
        <f>[1]Worksheet!$J$10</f>
        <v>7584856.5099999998</v>
      </c>
      <c r="E12" s="31">
        <f t="shared" ref="E12:E14" si="0">B12+C12-D12</f>
        <v>880617.78999999911</v>
      </c>
      <c r="F12" s="34">
        <v>5784283.6100000003</v>
      </c>
      <c r="G12" s="33" t="s">
        <v>28</v>
      </c>
    </row>
    <row r="13" spans="1:11" ht="22.5" customHeight="1" x14ac:dyDescent="0.25">
      <c r="A13" s="28" t="s">
        <v>13</v>
      </c>
      <c r="B13" s="29">
        <f>[1]Worksheet!$H$11</f>
        <v>996669.45000000007</v>
      </c>
      <c r="C13" s="30">
        <f>[1]Worksheet!$I$11</f>
        <v>2011258.37</v>
      </c>
      <c r="D13" s="30">
        <f>[1]Worksheet!$J$11</f>
        <v>2451897.0100000002</v>
      </c>
      <c r="E13" s="31">
        <f t="shared" si="0"/>
        <v>556030.81000000006</v>
      </c>
      <c r="F13" s="32">
        <v>2011258.37</v>
      </c>
      <c r="G13" s="35" t="s">
        <v>29</v>
      </c>
    </row>
    <row r="14" spans="1:11" ht="24" customHeight="1" x14ac:dyDescent="0.25">
      <c r="A14" s="36" t="s">
        <v>14</v>
      </c>
      <c r="B14" s="37">
        <f>[1]Worksheet!$B$52</f>
        <v>3628.41</v>
      </c>
      <c r="C14" s="38">
        <f>[1]Worksheet!$C$52</f>
        <v>0</v>
      </c>
      <c r="D14" s="38">
        <f>[1]Worksheet!$D$52</f>
        <v>1680.67</v>
      </c>
      <c r="E14" s="31">
        <f t="shared" si="0"/>
        <v>1947.7399999999998</v>
      </c>
      <c r="F14" s="39"/>
      <c r="G14" s="35" t="s">
        <v>30</v>
      </c>
    </row>
    <row r="15" spans="1:11" s="45" customFormat="1" ht="21.75" customHeight="1" thickBot="1" x14ac:dyDescent="0.3">
      <c r="A15" s="40" t="s">
        <v>15</v>
      </c>
      <c r="B15" s="14">
        <f>SUM(B11:B14)</f>
        <v>4501277.3</v>
      </c>
      <c r="C15" s="41">
        <f>SUM(C11:C14)</f>
        <v>8059996.5799999991</v>
      </c>
      <c r="D15" s="41">
        <f>SUM(D11:D14)</f>
        <v>10738430.99</v>
      </c>
      <c r="E15" s="42">
        <f>SUM(E11:E14)</f>
        <v>1822842.8899999992</v>
      </c>
      <c r="F15" s="43">
        <f>SUM(F11:F12:F13:F14)</f>
        <v>8059996.5800000001</v>
      </c>
      <c r="G15" s="44"/>
    </row>
    <row r="16" spans="1:11" s="45" customFormat="1" ht="19.5" customHeight="1" x14ac:dyDescent="0.25">
      <c r="A16" s="46"/>
      <c r="B16" s="18"/>
      <c r="C16" s="18"/>
      <c r="D16" s="18"/>
      <c r="E16" s="18"/>
      <c r="F16" s="47"/>
      <c r="G16" s="48"/>
    </row>
    <row r="17" spans="1:8" s="24" customFormat="1" ht="20.25" customHeight="1" thickBot="1" x14ac:dyDescent="0.35">
      <c r="A17" s="75" t="s">
        <v>16</v>
      </c>
      <c r="B17" s="76"/>
      <c r="C17" s="49"/>
      <c r="D17" s="50"/>
      <c r="E17" s="22"/>
      <c r="F17" s="51"/>
      <c r="G17" s="52"/>
    </row>
    <row r="18" spans="1:8" ht="21" customHeight="1" thickBot="1" x14ac:dyDescent="0.3">
      <c r="B18" s="53" t="s">
        <v>0</v>
      </c>
      <c r="C18" s="54"/>
      <c r="D18" s="54"/>
      <c r="E18" s="55"/>
      <c r="F18" s="56" t="s">
        <v>1</v>
      </c>
      <c r="G18" s="57"/>
    </row>
    <row r="19" spans="1:8" s="12" customFormat="1" ht="78.75" customHeight="1" thickBot="1" x14ac:dyDescent="0.3">
      <c r="A19" s="58" t="s">
        <v>17</v>
      </c>
      <c r="B19" s="83" t="s">
        <v>32</v>
      </c>
      <c r="C19" s="84" t="s">
        <v>2</v>
      </c>
      <c r="D19" s="85" t="s">
        <v>3</v>
      </c>
      <c r="E19" s="86" t="s">
        <v>33</v>
      </c>
      <c r="F19" s="113" t="s">
        <v>4</v>
      </c>
      <c r="G19" s="114" t="s">
        <v>10</v>
      </c>
    </row>
    <row r="20" spans="1:8" ht="56.25" customHeight="1" x14ac:dyDescent="0.25">
      <c r="A20" s="127" t="s">
        <v>18</v>
      </c>
      <c r="B20" s="89">
        <f>[1]Worksheet!$B$26</f>
        <v>138831.67000000001</v>
      </c>
      <c r="C20" s="90">
        <f>[1]Worksheet!$C$26</f>
        <v>1127271.6000000001</v>
      </c>
      <c r="D20" s="90">
        <f>[1]Worksheet!$D$26</f>
        <v>1097012.33</v>
      </c>
      <c r="E20" s="91">
        <f>B20+C20-D20</f>
        <v>169090.93999999994</v>
      </c>
      <c r="F20" s="117">
        <f>SUM(F21:F24)</f>
        <v>1233798.25</v>
      </c>
      <c r="G20" s="123"/>
      <c r="H20" s="82"/>
    </row>
    <row r="21" spans="1:8" x14ac:dyDescent="0.25">
      <c r="A21" s="128"/>
      <c r="B21" s="59"/>
      <c r="C21" s="60"/>
      <c r="D21" s="60"/>
      <c r="E21" s="61"/>
      <c r="F21" s="132">
        <v>183524.25</v>
      </c>
      <c r="G21" s="133" t="s">
        <v>34</v>
      </c>
    </row>
    <row r="22" spans="1:8" x14ac:dyDescent="0.25">
      <c r="A22" s="128"/>
      <c r="B22" s="59"/>
      <c r="C22" s="60"/>
      <c r="D22" s="60"/>
      <c r="E22" s="61"/>
      <c r="F22" s="132">
        <v>6298.63</v>
      </c>
      <c r="G22" s="133" t="s">
        <v>35</v>
      </c>
    </row>
    <row r="23" spans="1:8" x14ac:dyDescent="0.25">
      <c r="A23" s="128"/>
      <c r="B23" s="59"/>
      <c r="C23" s="60"/>
      <c r="D23" s="60"/>
      <c r="E23" s="61"/>
      <c r="F23" s="132">
        <v>785415.37</v>
      </c>
      <c r="G23" s="133" t="s">
        <v>36</v>
      </c>
    </row>
    <row r="24" spans="1:8" ht="30.75" thickBot="1" x14ac:dyDescent="0.3">
      <c r="A24" s="128"/>
      <c r="B24" s="59"/>
      <c r="C24" s="60"/>
      <c r="D24" s="60"/>
      <c r="E24" s="61"/>
      <c r="F24" s="132">
        <v>258560</v>
      </c>
      <c r="G24" s="133" t="s">
        <v>37</v>
      </c>
    </row>
    <row r="25" spans="1:8" ht="21" customHeight="1" thickBot="1" x14ac:dyDescent="0.3">
      <c r="A25" s="127" t="s">
        <v>19</v>
      </c>
      <c r="B25" s="93">
        <f>[1]Worksheet!$H$12</f>
        <v>866502.15999999992</v>
      </c>
      <c r="C25" s="94">
        <f>[1]Worksheet!$I$12</f>
        <v>3911641.25</v>
      </c>
      <c r="D25" s="94">
        <f>[1]Worksheet!$J$12</f>
        <v>3934953.73</v>
      </c>
      <c r="E25" s="94">
        <f>B25+C25-D25</f>
        <v>843189.68000000017</v>
      </c>
      <c r="F25" s="134">
        <f>SUM(F26:F29)</f>
        <v>4010083.23</v>
      </c>
      <c r="G25" s="124"/>
      <c r="H25" s="82"/>
    </row>
    <row r="26" spans="1:8" x14ac:dyDescent="0.25">
      <c r="A26" s="129"/>
      <c r="B26" s="59"/>
      <c r="C26" s="60"/>
      <c r="D26" s="60"/>
      <c r="E26" s="61"/>
      <c r="F26" s="135">
        <v>3916532.6</v>
      </c>
      <c r="G26" s="133" t="s">
        <v>38</v>
      </c>
    </row>
    <row r="27" spans="1:8" ht="27.75" customHeight="1" x14ac:dyDescent="0.25">
      <c r="A27" s="129"/>
      <c r="B27" s="59"/>
      <c r="C27" s="60"/>
      <c r="D27" s="60"/>
      <c r="E27" s="61"/>
      <c r="F27" s="136">
        <v>28671.52</v>
      </c>
      <c r="G27" s="137" t="s">
        <v>39</v>
      </c>
    </row>
    <row r="28" spans="1:8" x14ac:dyDescent="0.25">
      <c r="A28" s="129"/>
      <c r="B28" s="59"/>
      <c r="C28" s="60"/>
      <c r="D28" s="60"/>
      <c r="E28" s="61"/>
      <c r="F28" s="136">
        <v>64879.11</v>
      </c>
      <c r="G28" s="137" t="s">
        <v>40</v>
      </c>
    </row>
    <row r="29" spans="1:8" ht="15.75" thickBot="1" x14ac:dyDescent="0.3">
      <c r="A29" s="129"/>
      <c r="B29" s="59"/>
      <c r="C29" s="60"/>
      <c r="D29" s="60"/>
      <c r="E29" s="61"/>
      <c r="F29" s="118"/>
      <c r="G29" s="124"/>
    </row>
    <row r="30" spans="1:8" ht="29.25" x14ac:dyDescent="0.25">
      <c r="A30" s="92" t="s">
        <v>20</v>
      </c>
      <c r="B30" s="89">
        <f>[1]Worksheet!$B$23</f>
        <v>195289.64</v>
      </c>
      <c r="C30" s="90">
        <f>[1]Worksheet!$C$23</f>
        <v>1585694.83</v>
      </c>
      <c r="D30" s="90">
        <f>[1]Worksheet!$D$23</f>
        <v>1543129.91</v>
      </c>
      <c r="E30" s="91">
        <f>B30+C30-D30</f>
        <v>237854.56000000029</v>
      </c>
      <c r="F30" s="121">
        <f>SUM(F31:F32)</f>
        <v>1606631.8399999999</v>
      </c>
      <c r="G30" s="124"/>
      <c r="H30" s="82"/>
    </row>
    <row r="31" spans="1:8" ht="15.75" thickBot="1" x14ac:dyDescent="0.3">
      <c r="A31" s="109"/>
      <c r="B31" s="110"/>
      <c r="C31" s="111"/>
      <c r="D31" s="111"/>
      <c r="E31" s="112"/>
      <c r="F31" s="138">
        <v>421593.64</v>
      </c>
      <c r="G31" s="139" t="s">
        <v>41</v>
      </c>
      <c r="H31" s="82"/>
    </row>
    <row r="32" spans="1:8" ht="15.75" thickBot="1" x14ac:dyDescent="0.3">
      <c r="A32" s="109"/>
      <c r="B32" s="110"/>
      <c r="C32" s="111"/>
      <c r="D32" s="111"/>
      <c r="E32" s="112"/>
      <c r="F32" s="140">
        <v>1185038.2</v>
      </c>
      <c r="G32" s="100" t="s">
        <v>42</v>
      </c>
      <c r="H32" s="82"/>
    </row>
    <row r="33" spans="1:14" ht="30" thickBot="1" x14ac:dyDescent="0.3">
      <c r="A33" s="102" t="s">
        <v>21</v>
      </c>
      <c r="B33" s="103">
        <f>[1]Worksheet!$B$24</f>
        <v>441022.4</v>
      </c>
      <c r="C33" s="104">
        <f>[1]Worksheet!$C$24</f>
        <v>3580973.64</v>
      </c>
      <c r="D33" s="104">
        <f>[1]Worksheet!$D$24</f>
        <v>3484849.5</v>
      </c>
      <c r="E33" s="105">
        <f>B33+C33-D33</f>
        <v>537146.54</v>
      </c>
      <c r="F33" s="134">
        <f>SUM(F34:F39)</f>
        <v>3336170.2</v>
      </c>
      <c r="G33" s="125"/>
      <c r="H33" s="82"/>
      <c r="J33" s="70"/>
      <c r="M33" s="71"/>
      <c r="N33" s="71"/>
    </row>
    <row r="34" spans="1:14" ht="15.75" thickBot="1" x14ac:dyDescent="0.3">
      <c r="A34" s="106"/>
      <c r="B34" s="93"/>
      <c r="C34" s="94"/>
      <c r="D34" s="94"/>
      <c r="E34" s="94"/>
      <c r="F34" s="140">
        <v>2001563.28</v>
      </c>
      <c r="G34" s="100" t="s">
        <v>42</v>
      </c>
      <c r="H34" s="82"/>
      <c r="J34" s="70"/>
      <c r="M34" s="71"/>
      <c r="N34" s="71"/>
    </row>
    <row r="35" spans="1:14" ht="30.75" thickBot="1" x14ac:dyDescent="0.3">
      <c r="A35" s="106"/>
      <c r="B35" s="93"/>
      <c r="C35" s="94"/>
      <c r="D35" s="94"/>
      <c r="E35" s="94"/>
      <c r="F35" s="140">
        <v>996523.47</v>
      </c>
      <c r="G35" s="100" t="s">
        <v>43</v>
      </c>
      <c r="H35" s="82"/>
      <c r="J35" s="70"/>
      <c r="M35" s="71"/>
      <c r="N35" s="71"/>
    </row>
    <row r="36" spans="1:14" ht="15.75" thickBot="1" x14ac:dyDescent="0.3">
      <c r="A36" s="106"/>
      <c r="B36" s="93"/>
      <c r="C36" s="94"/>
      <c r="D36" s="94"/>
      <c r="E36" s="94"/>
      <c r="F36" s="140">
        <v>124563.45</v>
      </c>
      <c r="G36" s="100" t="s">
        <v>44</v>
      </c>
      <c r="H36" s="82"/>
      <c r="J36" s="70"/>
      <c r="M36" s="71"/>
      <c r="N36" s="71"/>
    </row>
    <row r="37" spans="1:14" ht="15.75" thickBot="1" x14ac:dyDescent="0.3">
      <c r="A37" s="106"/>
      <c r="B37" s="93"/>
      <c r="C37" s="94"/>
      <c r="D37" s="94"/>
      <c r="E37" s="94"/>
      <c r="F37" s="140">
        <v>6800</v>
      </c>
      <c r="G37" s="100" t="s">
        <v>45</v>
      </c>
      <c r="H37" s="82"/>
      <c r="J37" s="70"/>
      <c r="M37" s="71"/>
      <c r="N37" s="71"/>
    </row>
    <row r="38" spans="1:14" ht="15.75" thickBot="1" x14ac:dyDescent="0.3">
      <c r="A38" s="106"/>
      <c r="B38" s="93"/>
      <c r="C38" s="94"/>
      <c r="D38" s="94"/>
      <c r="E38" s="94"/>
      <c r="F38" s="140">
        <v>206720</v>
      </c>
      <c r="G38" s="100" t="s">
        <v>46</v>
      </c>
      <c r="H38" s="82"/>
      <c r="J38" s="70"/>
      <c r="M38" s="71"/>
      <c r="N38" s="71"/>
    </row>
    <row r="39" spans="1:14" ht="15.75" thickBot="1" x14ac:dyDescent="0.3">
      <c r="A39" s="106"/>
      <c r="B39" s="93"/>
      <c r="C39" s="94"/>
      <c r="D39" s="94"/>
      <c r="E39" s="94"/>
      <c r="F39" s="140"/>
      <c r="G39" s="100"/>
      <c r="H39" s="82"/>
      <c r="J39" s="70"/>
      <c r="M39" s="71"/>
      <c r="N39" s="71"/>
    </row>
    <row r="40" spans="1:14" ht="15.75" thickBot="1" x14ac:dyDescent="0.3">
      <c r="A40" s="101" t="s">
        <v>22</v>
      </c>
      <c r="B40" s="93">
        <f>[1]Worksheet!$B$30</f>
        <v>92554.39</v>
      </c>
      <c r="C40" s="94">
        <f>[1]Worksheet!$C$30</f>
        <v>751514.4</v>
      </c>
      <c r="D40" s="94">
        <f>[1]Worksheet!$D$30</f>
        <v>731341.47</v>
      </c>
      <c r="E40" s="105">
        <f>B40+C40-D40</f>
        <v>112727.32000000007</v>
      </c>
      <c r="F40" s="120">
        <v>895630.54</v>
      </c>
      <c r="G40" s="126"/>
      <c r="J40" s="70"/>
      <c r="M40" s="71"/>
      <c r="N40" s="71"/>
    </row>
    <row r="41" spans="1:14" ht="15.75" thickBot="1" x14ac:dyDescent="0.3">
      <c r="A41" s="107"/>
      <c r="B41" s="93"/>
      <c r="C41" s="108"/>
      <c r="D41" s="108"/>
      <c r="E41" s="108"/>
      <c r="F41" s="119">
        <v>895630.54</v>
      </c>
      <c r="G41" s="119"/>
    </row>
    <row r="42" spans="1:14" ht="15.75" thickBot="1" x14ac:dyDescent="0.3">
      <c r="A42" s="69" t="s">
        <v>23</v>
      </c>
      <c r="B42" s="66">
        <f>[1]Worksheet!$B$10</f>
        <v>138903.99</v>
      </c>
      <c r="C42" s="67">
        <f>[1]Worksheet!$C$10</f>
        <v>834180.43</v>
      </c>
      <c r="D42" s="67">
        <f>[1]Worksheet!$D$10</f>
        <v>823661.51</v>
      </c>
      <c r="E42" s="68">
        <f>B42+C42-D42</f>
        <v>149422.91000000003</v>
      </c>
      <c r="F42" s="121">
        <f>SUM(F43)</f>
        <v>982892.69</v>
      </c>
      <c r="G42" s="125"/>
    </row>
    <row r="43" spans="1:14" ht="15.75" thickBot="1" x14ac:dyDescent="0.3">
      <c r="A43" s="62"/>
      <c r="B43" s="63"/>
      <c r="C43" s="64"/>
      <c r="D43" s="64"/>
      <c r="E43" s="65"/>
      <c r="F43" s="122">
        <v>982892.69</v>
      </c>
      <c r="G43" s="124"/>
      <c r="H43" s="82"/>
    </row>
    <row r="44" spans="1:14" ht="34.5" customHeight="1" thickBot="1" x14ac:dyDescent="0.3">
      <c r="A44" s="95" t="s">
        <v>24</v>
      </c>
      <c r="B44" s="96">
        <f>B20+B25+B30+B33+B42+B40</f>
        <v>1873104.25</v>
      </c>
      <c r="C44" s="96">
        <f>C20+C25+C30+C33+C42+C40</f>
        <v>11791276.15</v>
      </c>
      <c r="D44" s="96">
        <f>D20+D25+D30+D33+D42+D40</f>
        <v>11614948.450000001</v>
      </c>
      <c r="E44" s="96">
        <f>E20+E25+E30+E33+E42+E40</f>
        <v>2049431.9500000004</v>
      </c>
      <c r="F44" s="96">
        <f>F20+F25+F30+F33+F42+F40</f>
        <v>12065206.75</v>
      </c>
      <c r="G44" s="115"/>
    </row>
    <row r="45" spans="1:14" s="45" customFormat="1" ht="20.25" thickBot="1" x14ac:dyDescent="0.35">
      <c r="A45" s="97"/>
      <c r="B45" s="98"/>
      <c r="C45" s="99"/>
      <c r="D45" s="99"/>
      <c r="E45" s="99"/>
      <c r="F45" s="116"/>
      <c r="G45" s="100"/>
      <c r="H45" s="82"/>
      <c r="J45" s="24"/>
      <c r="K45" s="24"/>
    </row>
    <row r="46" spans="1:14" x14ac:dyDescent="0.25">
      <c r="A46" s="72"/>
      <c r="B46" s="73"/>
      <c r="C46" s="60"/>
      <c r="D46" s="60"/>
      <c r="E46" s="60"/>
      <c r="F46" s="60"/>
      <c r="G46" s="74"/>
      <c r="J46" s="12"/>
      <c r="K46" s="12"/>
    </row>
    <row r="47" spans="1:14" x14ac:dyDescent="0.25">
      <c r="H47" s="72"/>
    </row>
    <row r="87" spans="3:5" x14ac:dyDescent="0.25">
      <c r="C87" s="77"/>
      <c r="D87" s="78"/>
      <c r="E87" s="78"/>
    </row>
  </sheetData>
  <mergeCells count="3">
    <mergeCell ref="A20:A24"/>
    <mergeCell ref="A25:A29"/>
    <mergeCell ref="A1:E1"/>
  </mergeCells>
  <printOptions gridLines="1"/>
  <pageMargins left="0.11811023622047245" right="0.11811023622047245" top="0.27559055118110237" bottom="0.19685039370078741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5"/>
  <sheetViews>
    <sheetView view="pageLayout" zoomScaleNormal="100" workbookViewId="0">
      <selection sqref="A1:XFD1048576"/>
    </sheetView>
  </sheetViews>
  <sheetFormatPr defaultRowHeight="15" x14ac:dyDescent="0.25"/>
  <cols>
    <col min="1" max="1" width="7.42578125" customWidth="1"/>
    <col min="2" max="2" width="27.7109375" customWidth="1"/>
    <col min="3" max="3" width="11.140625" customWidth="1"/>
    <col min="4" max="4" width="25.42578125" customWidth="1"/>
    <col min="5" max="5" width="16" customWidth="1"/>
    <col min="6" max="6" width="7.7109375" bestFit="1" customWidth="1"/>
    <col min="7" max="7" width="16.28515625" customWidth="1"/>
    <col min="10" max="10" width="11.5703125" customWidth="1"/>
  </cols>
  <sheetData>
    <row r="1" spans="1:10" ht="19.5" thickBot="1" x14ac:dyDescent="0.35">
      <c r="A1" s="141" t="s">
        <v>47</v>
      </c>
      <c r="B1" s="141"/>
      <c r="C1" s="141"/>
      <c r="D1" s="141"/>
      <c r="E1" s="141"/>
      <c r="F1" s="141"/>
      <c r="G1" s="141"/>
    </row>
    <row r="2" spans="1:10" ht="32.25" customHeight="1" thickBot="1" x14ac:dyDescent="0.3">
      <c r="A2" s="142" t="s">
        <v>25</v>
      </c>
      <c r="B2" s="142" t="s">
        <v>48</v>
      </c>
      <c r="C2" s="143" t="s">
        <v>49</v>
      </c>
      <c r="D2" s="143" t="s">
        <v>50</v>
      </c>
      <c r="E2" s="143" t="s">
        <v>51</v>
      </c>
      <c r="F2" s="142" t="s">
        <v>52</v>
      </c>
      <c r="G2" s="143" t="s">
        <v>53</v>
      </c>
      <c r="I2" s="144" t="s">
        <v>54</v>
      </c>
      <c r="J2" s="145">
        <f>SUM(G3:G132)</f>
        <v>1504044</v>
      </c>
    </row>
    <row r="3" spans="1:10" ht="30" x14ac:dyDescent="0.25">
      <c r="A3" s="146">
        <v>1</v>
      </c>
      <c r="B3" s="147" t="s">
        <v>55</v>
      </c>
      <c r="C3" s="146" t="s">
        <v>56</v>
      </c>
      <c r="D3" s="146" t="s">
        <v>57</v>
      </c>
      <c r="E3" s="148">
        <v>2500</v>
      </c>
      <c r="F3" s="146">
        <v>56</v>
      </c>
      <c r="G3" s="148">
        <f t="shared" ref="G3:G13" si="0">E3*F3</f>
        <v>140000</v>
      </c>
    </row>
    <row r="4" spans="1:10" ht="60" x14ac:dyDescent="0.25">
      <c r="A4" s="149">
        <v>3</v>
      </c>
      <c r="B4" s="150" t="s">
        <v>58</v>
      </c>
      <c r="C4" s="149" t="s">
        <v>56</v>
      </c>
      <c r="D4" s="149" t="s">
        <v>59</v>
      </c>
      <c r="E4" s="151">
        <v>500</v>
      </c>
      <c r="F4" s="149">
        <v>22</v>
      </c>
      <c r="G4" s="151">
        <f t="shared" si="0"/>
        <v>11000</v>
      </c>
    </row>
    <row r="5" spans="1:10" ht="45" x14ac:dyDescent="0.25">
      <c r="A5" s="149">
        <v>3</v>
      </c>
      <c r="B5" s="150" t="s">
        <v>60</v>
      </c>
      <c r="C5" s="149" t="s">
        <v>56</v>
      </c>
      <c r="D5" s="149" t="s">
        <v>61</v>
      </c>
      <c r="E5" s="152">
        <v>1500</v>
      </c>
      <c r="F5" s="153">
        <v>10</v>
      </c>
      <c r="G5" s="151">
        <f t="shared" si="0"/>
        <v>15000</v>
      </c>
    </row>
    <row r="6" spans="1:10" ht="30" x14ac:dyDescent="0.25">
      <c r="A6" s="149">
        <v>4</v>
      </c>
      <c r="B6" s="150" t="s">
        <v>62</v>
      </c>
      <c r="C6" s="149" t="s">
        <v>56</v>
      </c>
      <c r="D6" s="149" t="s">
        <v>63</v>
      </c>
      <c r="E6" s="151">
        <v>800</v>
      </c>
      <c r="F6" s="149">
        <v>5</v>
      </c>
      <c r="G6" s="151">
        <f t="shared" si="0"/>
        <v>4000</v>
      </c>
    </row>
    <row r="7" spans="1:10" ht="30" x14ac:dyDescent="0.25">
      <c r="A7" s="149">
        <v>5</v>
      </c>
      <c r="B7" s="150" t="s">
        <v>64</v>
      </c>
      <c r="C7" s="149" t="s">
        <v>56</v>
      </c>
      <c r="D7" s="149" t="s">
        <v>65</v>
      </c>
      <c r="E7" s="151">
        <v>1000</v>
      </c>
      <c r="F7" s="149">
        <v>11</v>
      </c>
      <c r="G7" s="151">
        <f t="shared" si="0"/>
        <v>11000</v>
      </c>
    </row>
    <row r="8" spans="1:10" ht="45" x14ac:dyDescent="0.25">
      <c r="A8" s="149">
        <v>6</v>
      </c>
      <c r="B8" s="150" t="s">
        <v>66</v>
      </c>
      <c r="C8" s="149" t="s">
        <v>56</v>
      </c>
      <c r="D8" s="149" t="s">
        <v>67</v>
      </c>
      <c r="E8" s="151">
        <v>3600</v>
      </c>
      <c r="F8" s="149">
        <v>9</v>
      </c>
      <c r="G8" s="151">
        <f t="shared" si="0"/>
        <v>32400</v>
      </c>
    </row>
    <row r="9" spans="1:10" ht="44.25" customHeight="1" x14ac:dyDescent="0.25">
      <c r="A9" s="149">
        <v>7</v>
      </c>
      <c r="B9" s="150" t="s">
        <v>68</v>
      </c>
      <c r="C9" s="149" t="s">
        <v>69</v>
      </c>
      <c r="D9" s="149" t="s">
        <v>70</v>
      </c>
      <c r="E9" s="151">
        <v>700</v>
      </c>
      <c r="F9" s="149">
        <v>181</v>
      </c>
      <c r="G9" s="151">
        <f t="shared" si="0"/>
        <v>126700</v>
      </c>
    </row>
    <row r="10" spans="1:10" ht="44.25" customHeight="1" x14ac:dyDescent="0.25">
      <c r="A10" s="149">
        <v>8</v>
      </c>
      <c r="B10" s="150" t="s">
        <v>71</v>
      </c>
      <c r="C10" s="149" t="s">
        <v>72</v>
      </c>
      <c r="D10" s="149" t="s">
        <v>73</v>
      </c>
      <c r="E10" s="151">
        <v>4000</v>
      </c>
      <c r="F10" s="149">
        <v>6.5</v>
      </c>
      <c r="G10" s="151">
        <v>7000</v>
      </c>
    </row>
    <row r="11" spans="1:10" ht="30" x14ac:dyDescent="0.25">
      <c r="A11" s="149">
        <v>9</v>
      </c>
      <c r="B11" s="150" t="s">
        <v>74</v>
      </c>
      <c r="C11" s="149" t="s">
        <v>75</v>
      </c>
      <c r="D11" s="149" t="s">
        <v>76</v>
      </c>
      <c r="E11" s="152">
        <v>100</v>
      </c>
      <c r="F11" s="153">
        <v>222</v>
      </c>
      <c r="G11" s="151">
        <f t="shared" si="0"/>
        <v>22200</v>
      </c>
    </row>
    <row r="12" spans="1:10" ht="45" x14ac:dyDescent="0.25">
      <c r="A12" s="154">
        <v>10</v>
      </c>
      <c r="B12" s="155" t="s">
        <v>77</v>
      </c>
      <c r="C12" s="154" t="s">
        <v>75</v>
      </c>
      <c r="D12" s="149" t="s">
        <v>78</v>
      </c>
      <c r="E12" s="156">
        <v>150</v>
      </c>
      <c r="F12" s="157">
        <v>198</v>
      </c>
      <c r="G12" s="158">
        <f t="shared" si="0"/>
        <v>29700</v>
      </c>
    </row>
    <row r="13" spans="1:10" ht="30" x14ac:dyDescent="0.25">
      <c r="A13" s="149">
        <v>11</v>
      </c>
      <c r="B13" s="150" t="s">
        <v>79</v>
      </c>
      <c r="C13" s="149" t="s">
        <v>75</v>
      </c>
      <c r="D13" s="149" t="s">
        <v>80</v>
      </c>
      <c r="E13" s="151">
        <v>800</v>
      </c>
      <c r="F13" s="149">
        <v>13</v>
      </c>
      <c r="G13" s="151">
        <f t="shared" si="0"/>
        <v>10400</v>
      </c>
    </row>
    <row r="14" spans="1:10" ht="30" x14ac:dyDescent="0.25">
      <c r="A14" s="153">
        <v>12</v>
      </c>
      <c r="B14" s="150" t="s">
        <v>81</v>
      </c>
      <c r="C14" s="153" t="s">
        <v>82</v>
      </c>
      <c r="D14" s="149" t="s">
        <v>83</v>
      </c>
      <c r="E14" s="152">
        <v>500</v>
      </c>
      <c r="F14" s="153">
        <v>2</v>
      </c>
      <c r="G14" s="152">
        <f>E14*F14</f>
        <v>1000</v>
      </c>
    </row>
    <row r="15" spans="1:10" ht="44.25" customHeight="1" x14ac:dyDescent="0.25">
      <c r="A15" s="149">
        <v>13</v>
      </c>
      <c r="B15" s="150" t="s">
        <v>84</v>
      </c>
      <c r="C15" s="149" t="s">
        <v>72</v>
      </c>
      <c r="D15" s="149" t="s">
        <v>85</v>
      </c>
      <c r="E15" s="151">
        <v>800</v>
      </c>
      <c r="F15" s="149">
        <v>6</v>
      </c>
      <c r="G15" s="151">
        <f>E15*F15</f>
        <v>4800</v>
      </c>
    </row>
    <row r="16" spans="1:10" ht="30" x14ac:dyDescent="0.25">
      <c r="A16" s="153">
        <v>14</v>
      </c>
      <c r="B16" s="150" t="s">
        <v>86</v>
      </c>
      <c r="C16" s="153" t="s">
        <v>75</v>
      </c>
      <c r="D16" s="149" t="s">
        <v>87</v>
      </c>
      <c r="E16" s="152">
        <v>24560</v>
      </c>
      <c r="F16" s="153">
        <v>2</v>
      </c>
      <c r="G16" s="152">
        <f>E16*F16</f>
        <v>49120</v>
      </c>
    </row>
    <row r="17" spans="1:7" ht="45" x14ac:dyDescent="0.25">
      <c r="A17" s="153">
        <v>15</v>
      </c>
      <c r="B17" s="150" t="s">
        <v>88</v>
      </c>
      <c r="C17" s="153" t="s">
        <v>75</v>
      </c>
      <c r="D17" s="149" t="s">
        <v>89</v>
      </c>
      <c r="E17" s="152">
        <v>700</v>
      </c>
      <c r="F17" s="153">
        <v>1</v>
      </c>
      <c r="G17" s="152">
        <f>E17*F17</f>
        <v>700</v>
      </c>
    </row>
    <row r="18" spans="1:7" ht="30" x14ac:dyDescent="0.25">
      <c r="A18" s="149">
        <v>16</v>
      </c>
      <c r="B18" s="159" t="s">
        <v>90</v>
      </c>
      <c r="C18" s="160" t="s">
        <v>75</v>
      </c>
      <c r="D18" s="149" t="s">
        <v>91</v>
      </c>
      <c r="E18" s="151">
        <v>1500</v>
      </c>
      <c r="F18" s="149">
        <v>11</v>
      </c>
      <c r="G18" s="151">
        <f t="shared" ref="G18:G27" si="1">E18*F18</f>
        <v>16500</v>
      </c>
    </row>
    <row r="19" spans="1:7" ht="45" x14ac:dyDescent="0.25">
      <c r="A19" s="149">
        <v>17</v>
      </c>
      <c r="B19" s="159" t="s">
        <v>92</v>
      </c>
      <c r="C19" s="149" t="s">
        <v>93</v>
      </c>
      <c r="D19" s="149" t="s">
        <v>94</v>
      </c>
      <c r="E19" s="151">
        <v>800</v>
      </c>
      <c r="F19" s="149">
        <v>155</v>
      </c>
      <c r="G19" s="151">
        <f t="shared" si="1"/>
        <v>124000</v>
      </c>
    </row>
    <row r="20" spans="1:7" ht="30" x14ac:dyDescent="0.25">
      <c r="A20" s="149">
        <v>18</v>
      </c>
      <c r="B20" s="159" t="s">
        <v>95</v>
      </c>
      <c r="C20" s="149" t="s">
        <v>75</v>
      </c>
      <c r="D20" s="149" t="s">
        <v>96</v>
      </c>
      <c r="E20" s="151">
        <v>5000</v>
      </c>
      <c r="F20" s="149">
        <v>1</v>
      </c>
      <c r="G20" s="151">
        <f t="shared" si="1"/>
        <v>5000</v>
      </c>
    </row>
    <row r="21" spans="1:7" x14ac:dyDescent="0.25">
      <c r="A21" s="154">
        <v>19</v>
      </c>
      <c r="B21" s="159" t="s">
        <v>97</v>
      </c>
      <c r="C21" s="153" t="s">
        <v>82</v>
      </c>
      <c r="D21" s="149" t="s">
        <v>70</v>
      </c>
      <c r="E21" s="152">
        <v>1000</v>
      </c>
      <c r="F21" s="153">
        <v>110</v>
      </c>
      <c r="G21" s="152">
        <f t="shared" si="1"/>
        <v>110000</v>
      </c>
    </row>
    <row r="22" spans="1:7" ht="45" x14ac:dyDescent="0.25">
      <c r="A22" s="154">
        <v>20</v>
      </c>
      <c r="B22" s="159" t="s">
        <v>98</v>
      </c>
      <c r="C22" s="153" t="s">
        <v>56</v>
      </c>
      <c r="D22" s="149" t="s">
        <v>99</v>
      </c>
      <c r="E22" s="152">
        <v>1500</v>
      </c>
      <c r="F22" s="153">
        <v>1</v>
      </c>
      <c r="G22" s="152">
        <f t="shared" si="1"/>
        <v>1500</v>
      </c>
    </row>
    <row r="23" spans="1:7" ht="45" x14ac:dyDescent="0.25">
      <c r="A23" s="154">
        <v>21</v>
      </c>
      <c r="B23" s="150" t="s">
        <v>100</v>
      </c>
      <c r="C23" s="153" t="s">
        <v>82</v>
      </c>
      <c r="D23" s="153" t="s">
        <v>101</v>
      </c>
      <c r="E23" s="152">
        <v>2000</v>
      </c>
      <c r="F23" s="153">
        <v>1</v>
      </c>
      <c r="G23" s="152">
        <f t="shared" si="1"/>
        <v>2000</v>
      </c>
    </row>
    <row r="24" spans="1:7" ht="45" x14ac:dyDescent="0.25">
      <c r="A24" s="149">
        <v>22</v>
      </c>
      <c r="B24" s="150" t="s">
        <v>102</v>
      </c>
      <c r="C24" s="149" t="s">
        <v>75</v>
      </c>
      <c r="D24" s="149" t="s">
        <v>103</v>
      </c>
      <c r="E24" s="151">
        <v>250</v>
      </c>
      <c r="F24" s="149">
        <v>58</v>
      </c>
      <c r="G24" s="151">
        <f t="shared" si="1"/>
        <v>14500</v>
      </c>
    </row>
    <row r="25" spans="1:7" ht="30" x14ac:dyDescent="0.25">
      <c r="A25" s="149">
        <v>23</v>
      </c>
      <c r="B25" s="150" t="s">
        <v>104</v>
      </c>
      <c r="C25" s="149" t="s">
        <v>75</v>
      </c>
      <c r="D25" s="149" t="s">
        <v>105</v>
      </c>
      <c r="E25" s="151">
        <v>1000</v>
      </c>
      <c r="F25" s="149">
        <v>2</v>
      </c>
      <c r="G25" s="151">
        <f t="shared" si="1"/>
        <v>2000</v>
      </c>
    </row>
    <row r="26" spans="1:7" ht="30" x14ac:dyDescent="0.25">
      <c r="A26" s="149">
        <v>24</v>
      </c>
      <c r="B26" s="150" t="s">
        <v>106</v>
      </c>
      <c r="C26" s="149" t="s">
        <v>75</v>
      </c>
      <c r="D26" s="149" t="s">
        <v>107</v>
      </c>
      <c r="E26" s="152">
        <v>300</v>
      </c>
      <c r="F26" s="153">
        <v>10</v>
      </c>
      <c r="G26" s="151">
        <f t="shared" si="1"/>
        <v>3000</v>
      </c>
    </row>
    <row r="27" spans="1:7" ht="30" x14ac:dyDescent="0.25">
      <c r="A27" s="149">
        <v>25</v>
      </c>
      <c r="B27" s="150" t="s">
        <v>108</v>
      </c>
      <c r="C27" s="149" t="s">
        <v>75</v>
      </c>
      <c r="D27" s="149" t="s">
        <v>109</v>
      </c>
      <c r="E27" s="152">
        <v>1500</v>
      </c>
      <c r="F27" s="153">
        <v>2</v>
      </c>
      <c r="G27" s="151">
        <f t="shared" si="1"/>
        <v>3000</v>
      </c>
    </row>
    <row r="28" spans="1:7" ht="30" x14ac:dyDescent="0.25">
      <c r="A28" s="153">
        <v>26</v>
      </c>
      <c r="B28" s="150" t="s">
        <v>110</v>
      </c>
      <c r="C28" s="153" t="s">
        <v>111</v>
      </c>
      <c r="D28" s="149" t="s">
        <v>70</v>
      </c>
      <c r="E28" s="152">
        <v>1500</v>
      </c>
      <c r="F28" s="153">
        <v>10</v>
      </c>
      <c r="G28" s="152">
        <f>E28*F28</f>
        <v>15000</v>
      </c>
    </row>
    <row r="29" spans="1:7" ht="105" x14ac:dyDescent="0.25">
      <c r="A29" s="149">
        <v>27</v>
      </c>
      <c r="B29" s="150" t="s">
        <v>112</v>
      </c>
      <c r="C29" s="149" t="s">
        <v>75</v>
      </c>
      <c r="D29" s="149" t="s">
        <v>113</v>
      </c>
      <c r="E29" s="151">
        <v>39838</v>
      </c>
      <c r="F29" s="149">
        <v>1</v>
      </c>
      <c r="G29" s="151">
        <f t="shared" ref="G29:G32" si="2">E29*F29</f>
        <v>39838</v>
      </c>
    </row>
    <row r="30" spans="1:7" ht="75" x14ac:dyDescent="0.25">
      <c r="A30" s="149">
        <v>28</v>
      </c>
      <c r="B30" s="150" t="s">
        <v>114</v>
      </c>
      <c r="C30" s="149" t="s">
        <v>75</v>
      </c>
      <c r="D30" s="149" t="s">
        <v>115</v>
      </c>
      <c r="E30" s="152">
        <v>3660</v>
      </c>
      <c r="F30" s="153">
        <v>21</v>
      </c>
      <c r="G30" s="151">
        <f t="shared" si="2"/>
        <v>76860</v>
      </c>
    </row>
    <row r="31" spans="1:7" ht="45" x14ac:dyDescent="0.25">
      <c r="A31" s="149">
        <v>29</v>
      </c>
      <c r="B31" s="150" t="s">
        <v>116</v>
      </c>
      <c r="C31" s="149" t="s">
        <v>75</v>
      </c>
      <c r="D31" s="149" t="s">
        <v>117</v>
      </c>
      <c r="E31" s="152">
        <v>1000</v>
      </c>
      <c r="F31" s="153">
        <v>40</v>
      </c>
      <c r="G31" s="151">
        <f t="shared" si="2"/>
        <v>40000</v>
      </c>
    </row>
    <row r="32" spans="1:7" ht="45" x14ac:dyDescent="0.25">
      <c r="A32" s="149">
        <v>30</v>
      </c>
      <c r="B32" s="150" t="s">
        <v>118</v>
      </c>
      <c r="C32" s="149" t="s">
        <v>75</v>
      </c>
      <c r="D32" s="149"/>
      <c r="E32" s="152">
        <v>850</v>
      </c>
      <c r="F32" s="153">
        <v>2</v>
      </c>
      <c r="G32" s="151">
        <f t="shared" si="2"/>
        <v>1700</v>
      </c>
    </row>
    <row r="33" spans="1:7" ht="60" x14ac:dyDescent="0.25">
      <c r="A33" s="153">
        <v>31</v>
      </c>
      <c r="B33" s="150" t="s">
        <v>119</v>
      </c>
      <c r="C33" s="153" t="s">
        <v>75</v>
      </c>
      <c r="D33" s="149" t="s">
        <v>120</v>
      </c>
      <c r="E33" s="152">
        <v>4700</v>
      </c>
      <c r="F33" s="153">
        <v>2</v>
      </c>
      <c r="G33" s="152">
        <f>E33*F33</f>
        <v>9400</v>
      </c>
    </row>
    <row r="34" spans="1:7" ht="30" x14ac:dyDescent="0.25">
      <c r="A34" s="149">
        <v>32</v>
      </c>
      <c r="B34" s="150" t="s">
        <v>121</v>
      </c>
      <c r="C34" s="149" t="s">
        <v>75</v>
      </c>
      <c r="D34" s="149" t="s">
        <v>122</v>
      </c>
      <c r="E34" s="152">
        <v>1390</v>
      </c>
      <c r="F34" s="153">
        <v>3</v>
      </c>
      <c r="G34" s="151">
        <f t="shared" ref="G34:G39" si="3">E34*F34</f>
        <v>4170</v>
      </c>
    </row>
    <row r="35" spans="1:7" ht="30" x14ac:dyDescent="0.25">
      <c r="A35" s="149">
        <v>33</v>
      </c>
      <c r="B35" s="150" t="s">
        <v>123</v>
      </c>
      <c r="C35" s="149" t="s">
        <v>75</v>
      </c>
      <c r="D35" s="149" t="s">
        <v>124</v>
      </c>
      <c r="E35" s="152">
        <v>1800</v>
      </c>
      <c r="F35" s="153">
        <v>1</v>
      </c>
      <c r="G35" s="151">
        <f t="shared" si="3"/>
        <v>1800</v>
      </c>
    </row>
    <row r="36" spans="1:7" ht="45" x14ac:dyDescent="0.25">
      <c r="A36" s="149">
        <v>34</v>
      </c>
      <c r="B36" s="150" t="s">
        <v>125</v>
      </c>
      <c r="C36" s="149" t="s">
        <v>75</v>
      </c>
      <c r="D36" s="149" t="s">
        <v>126</v>
      </c>
      <c r="E36" s="152">
        <v>4300</v>
      </c>
      <c r="F36" s="153">
        <v>1</v>
      </c>
      <c r="G36" s="151">
        <f t="shared" si="3"/>
        <v>4300</v>
      </c>
    </row>
    <row r="37" spans="1:7" ht="60" x14ac:dyDescent="0.25">
      <c r="A37" s="149">
        <v>35</v>
      </c>
      <c r="B37" s="150" t="s">
        <v>127</v>
      </c>
      <c r="C37" s="149" t="s">
        <v>56</v>
      </c>
      <c r="D37" s="149" t="s">
        <v>128</v>
      </c>
      <c r="E37" s="151">
        <v>4350</v>
      </c>
      <c r="F37" s="149">
        <v>4</v>
      </c>
      <c r="G37" s="151">
        <f t="shared" si="3"/>
        <v>17400</v>
      </c>
    </row>
    <row r="38" spans="1:7" ht="60" x14ac:dyDescent="0.25">
      <c r="A38" s="149">
        <v>36</v>
      </c>
      <c r="B38" s="150" t="s">
        <v>129</v>
      </c>
      <c r="C38" s="149" t="s">
        <v>130</v>
      </c>
      <c r="D38" s="149" t="s">
        <v>131</v>
      </c>
      <c r="E38" s="151">
        <v>600</v>
      </c>
      <c r="F38" s="149">
        <v>18</v>
      </c>
      <c r="G38" s="151">
        <f t="shared" si="3"/>
        <v>10800</v>
      </c>
    </row>
    <row r="39" spans="1:7" ht="30" x14ac:dyDescent="0.25">
      <c r="A39" s="149">
        <v>37</v>
      </c>
      <c r="B39" s="150" t="s">
        <v>132</v>
      </c>
      <c r="C39" s="149" t="s">
        <v>72</v>
      </c>
      <c r="D39" s="149" t="s">
        <v>70</v>
      </c>
      <c r="E39" s="151">
        <v>750</v>
      </c>
      <c r="F39" s="149">
        <v>16</v>
      </c>
      <c r="G39" s="151">
        <f t="shared" si="3"/>
        <v>12000</v>
      </c>
    </row>
    <row r="40" spans="1:7" ht="90" x14ac:dyDescent="0.25">
      <c r="A40" s="153">
        <v>38</v>
      </c>
      <c r="B40" s="150" t="s">
        <v>133</v>
      </c>
      <c r="C40" s="153" t="s">
        <v>75</v>
      </c>
      <c r="D40" s="149" t="s">
        <v>134</v>
      </c>
      <c r="E40" s="152">
        <v>74894</v>
      </c>
      <c r="F40" s="153">
        <v>1</v>
      </c>
      <c r="G40" s="152">
        <f>E40*F40</f>
        <v>74894</v>
      </c>
    </row>
    <row r="41" spans="1:7" ht="45" x14ac:dyDescent="0.25">
      <c r="A41" s="149">
        <v>39</v>
      </c>
      <c r="B41" s="150" t="s">
        <v>135</v>
      </c>
      <c r="C41" s="149" t="s">
        <v>56</v>
      </c>
      <c r="D41" s="149" t="s">
        <v>136</v>
      </c>
      <c r="E41" s="151">
        <v>800</v>
      </c>
      <c r="F41" s="149">
        <v>2</v>
      </c>
      <c r="G41" s="151">
        <f t="shared" ref="G41:G44" si="4">E41*F41</f>
        <v>1600</v>
      </c>
    </row>
    <row r="42" spans="1:7" ht="60" x14ac:dyDescent="0.25">
      <c r="A42" s="149">
        <v>40</v>
      </c>
      <c r="B42" s="150" t="s">
        <v>137</v>
      </c>
      <c r="C42" s="149" t="s">
        <v>75</v>
      </c>
      <c r="D42" s="149" t="s">
        <v>59</v>
      </c>
      <c r="E42" s="151">
        <v>700</v>
      </c>
      <c r="F42" s="149">
        <v>4</v>
      </c>
      <c r="G42" s="151">
        <f t="shared" si="4"/>
        <v>2800</v>
      </c>
    </row>
    <row r="43" spans="1:7" ht="45" x14ac:dyDescent="0.25">
      <c r="A43" s="149">
        <v>41</v>
      </c>
      <c r="B43" s="150" t="s">
        <v>138</v>
      </c>
      <c r="C43" s="149" t="s">
        <v>56</v>
      </c>
      <c r="D43" s="149" t="s">
        <v>139</v>
      </c>
      <c r="E43" s="151">
        <v>4200</v>
      </c>
      <c r="F43" s="149">
        <v>2</v>
      </c>
      <c r="G43" s="151">
        <f t="shared" si="4"/>
        <v>8400</v>
      </c>
    </row>
    <row r="44" spans="1:7" ht="135" x14ac:dyDescent="0.25">
      <c r="A44" s="149">
        <v>42</v>
      </c>
      <c r="B44" s="150" t="s">
        <v>140</v>
      </c>
      <c r="C44" s="149" t="s">
        <v>56</v>
      </c>
      <c r="D44" s="149" t="s">
        <v>141</v>
      </c>
      <c r="E44" s="151">
        <v>106405</v>
      </c>
      <c r="F44" s="149">
        <v>1</v>
      </c>
      <c r="G44" s="151">
        <f t="shared" si="4"/>
        <v>106405</v>
      </c>
    </row>
    <row r="45" spans="1:7" ht="45" x14ac:dyDescent="0.25">
      <c r="A45" s="149">
        <v>43</v>
      </c>
      <c r="B45" s="150" t="s">
        <v>142</v>
      </c>
      <c r="C45" s="149" t="s">
        <v>56</v>
      </c>
      <c r="D45" s="149" t="s">
        <v>143</v>
      </c>
      <c r="E45" s="151">
        <v>8250</v>
      </c>
      <c r="F45" s="149">
        <v>1</v>
      </c>
      <c r="G45" s="151">
        <v>8250</v>
      </c>
    </row>
    <row r="46" spans="1:7" ht="60" x14ac:dyDescent="0.25">
      <c r="A46" s="153">
        <v>44</v>
      </c>
      <c r="B46" s="150" t="s">
        <v>144</v>
      </c>
      <c r="C46" s="153" t="s">
        <v>56</v>
      </c>
      <c r="D46" s="149" t="s">
        <v>145</v>
      </c>
      <c r="E46" s="152">
        <v>8250</v>
      </c>
      <c r="F46" s="153">
        <v>1</v>
      </c>
      <c r="G46" s="152">
        <f t="shared" ref="G46:G51" si="5">E46*F46</f>
        <v>8250</v>
      </c>
    </row>
    <row r="47" spans="1:7" ht="30" x14ac:dyDescent="0.25">
      <c r="A47" s="153">
        <v>45</v>
      </c>
      <c r="B47" s="150" t="s">
        <v>146</v>
      </c>
      <c r="C47" s="153" t="s">
        <v>75</v>
      </c>
      <c r="D47" s="149" t="s">
        <v>147</v>
      </c>
      <c r="E47" s="152">
        <v>3255</v>
      </c>
      <c r="F47" s="153">
        <v>1</v>
      </c>
      <c r="G47" s="152">
        <f t="shared" si="5"/>
        <v>3255</v>
      </c>
    </row>
    <row r="48" spans="1:7" ht="45" x14ac:dyDescent="0.25">
      <c r="A48" s="149">
        <v>46</v>
      </c>
      <c r="B48" s="150" t="s">
        <v>148</v>
      </c>
      <c r="C48" s="149" t="s">
        <v>56</v>
      </c>
      <c r="D48" s="149" t="s">
        <v>149</v>
      </c>
      <c r="E48" s="152">
        <v>1500</v>
      </c>
      <c r="F48" s="153">
        <v>1</v>
      </c>
      <c r="G48" s="151">
        <f t="shared" si="5"/>
        <v>1500</v>
      </c>
    </row>
    <row r="49" spans="1:7" ht="60" x14ac:dyDescent="0.25">
      <c r="A49" s="149">
        <v>47</v>
      </c>
      <c r="B49" s="150" t="s">
        <v>150</v>
      </c>
      <c r="C49" s="149" t="s">
        <v>56</v>
      </c>
      <c r="D49" s="149" t="s">
        <v>151</v>
      </c>
      <c r="E49" s="151">
        <v>6300</v>
      </c>
      <c r="F49" s="149">
        <v>2</v>
      </c>
      <c r="G49" s="151">
        <f t="shared" si="5"/>
        <v>12600</v>
      </c>
    </row>
    <row r="50" spans="1:7" ht="60" x14ac:dyDescent="0.25">
      <c r="A50" s="149">
        <v>48</v>
      </c>
      <c r="B50" s="150" t="s">
        <v>152</v>
      </c>
      <c r="C50" s="149" t="s">
        <v>56</v>
      </c>
      <c r="D50" s="149" t="s">
        <v>153</v>
      </c>
      <c r="E50" s="151">
        <v>3257</v>
      </c>
      <c r="F50" s="149">
        <v>11</v>
      </c>
      <c r="G50" s="151">
        <f t="shared" si="5"/>
        <v>35827</v>
      </c>
    </row>
    <row r="51" spans="1:7" ht="45" x14ac:dyDescent="0.25">
      <c r="A51" s="149">
        <v>49</v>
      </c>
      <c r="B51" s="150" t="s">
        <v>154</v>
      </c>
      <c r="C51" s="149" t="s">
        <v>56</v>
      </c>
      <c r="D51" s="149" t="s">
        <v>155</v>
      </c>
      <c r="E51" s="151">
        <v>2305</v>
      </c>
      <c r="F51" s="149">
        <v>9</v>
      </c>
      <c r="G51" s="151">
        <f t="shared" si="5"/>
        <v>20745</v>
      </c>
    </row>
    <row r="52" spans="1:7" x14ac:dyDescent="0.25">
      <c r="A52" s="149">
        <v>50</v>
      </c>
      <c r="B52" s="150" t="s">
        <v>156</v>
      </c>
      <c r="C52" s="149" t="s">
        <v>56</v>
      </c>
      <c r="D52" s="149" t="s">
        <v>157</v>
      </c>
      <c r="E52" s="151">
        <v>2000</v>
      </c>
      <c r="F52" s="149">
        <v>1</v>
      </c>
      <c r="G52" s="151">
        <f>E52*F52</f>
        <v>2000</v>
      </c>
    </row>
    <row r="53" spans="1:7" ht="60" x14ac:dyDescent="0.25">
      <c r="A53" s="153">
        <v>51</v>
      </c>
      <c r="B53" s="150" t="s">
        <v>158</v>
      </c>
      <c r="C53" s="153" t="s">
        <v>56</v>
      </c>
      <c r="D53" s="149" t="s">
        <v>159</v>
      </c>
      <c r="E53" s="152">
        <v>2250</v>
      </c>
      <c r="F53" s="153">
        <v>2</v>
      </c>
      <c r="G53" s="152">
        <f t="shared" ref="G53:G55" si="6">E53*F53</f>
        <v>4500</v>
      </c>
    </row>
    <row r="54" spans="1:7" ht="30" x14ac:dyDescent="0.25">
      <c r="A54" s="149">
        <v>52</v>
      </c>
      <c r="B54" s="150" t="s">
        <v>160</v>
      </c>
      <c r="C54" s="149" t="s">
        <v>93</v>
      </c>
      <c r="D54" s="149" t="s">
        <v>161</v>
      </c>
      <c r="E54" s="151">
        <v>400</v>
      </c>
      <c r="F54" s="149">
        <v>24</v>
      </c>
      <c r="G54" s="151">
        <f t="shared" si="6"/>
        <v>9600</v>
      </c>
    </row>
    <row r="55" spans="1:7" ht="75" x14ac:dyDescent="0.25">
      <c r="A55" s="149">
        <v>53</v>
      </c>
      <c r="B55" s="150" t="s">
        <v>162</v>
      </c>
      <c r="C55" s="149" t="s">
        <v>111</v>
      </c>
      <c r="D55" s="149" t="s">
        <v>161</v>
      </c>
      <c r="E55" s="151">
        <v>400</v>
      </c>
      <c r="F55" s="149">
        <v>425</v>
      </c>
      <c r="G55" s="151">
        <f t="shared" si="6"/>
        <v>170000</v>
      </c>
    </row>
    <row r="56" spans="1:7" ht="135" x14ac:dyDescent="0.25">
      <c r="A56" s="153">
        <v>54</v>
      </c>
      <c r="B56" s="150" t="s">
        <v>133</v>
      </c>
      <c r="C56" s="153" t="s">
        <v>75</v>
      </c>
      <c r="D56" s="149" t="s">
        <v>163</v>
      </c>
      <c r="E56" s="152">
        <v>49030</v>
      </c>
      <c r="F56" s="153">
        <v>1</v>
      </c>
      <c r="G56" s="152">
        <f>E56*F56</f>
        <v>49030</v>
      </c>
    </row>
    <row r="57" spans="1:7" ht="30" x14ac:dyDescent="0.25">
      <c r="A57" s="154">
        <v>55</v>
      </c>
      <c r="B57" s="155" t="s">
        <v>164</v>
      </c>
      <c r="C57" s="154" t="s">
        <v>56</v>
      </c>
      <c r="D57" s="154" t="s">
        <v>165</v>
      </c>
      <c r="E57" s="152">
        <v>2300</v>
      </c>
      <c r="F57" s="154">
        <v>2</v>
      </c>
      <c r="G57" s="158">
        <f>E57*F57</f>
        <v>4600</v>
      </c>
    </row>
    <row r="58" spans="1:7" x14ac:dyDescent="0.25">
      <c r="A58" s="161"/>
      <c r="E58" s="162"/>
    </row>
    <row r="59" spans="1:7" x14ac:dyDescent="0.25">
      <c r="E59" s="162"/>
    </row>
    <row r="60" spans="1:7" x14ac:dyDescent="0.25">
      <c r="E60" s="162"/>
    </row>
    <row r="61" spans="1:7" x14ac:dyDescent="0.25">
      <c r="E61" s="162"/>
    </row>
    <row r="62" spans="1:7" x14ac:dyDescent="0.25">
      <c r="E62" s="162"/>
    </row>
    <row r="63" spans="1:7" x14ac:dyDescent="0.25">
      <c r="E63" s="162"/>
    </row>
    <row r="64" spans="1:7" x14ac:dyDescent="0.25">
      <c r="E64" s="162"/>
    </row>
    <row r="65" spans="5:5" x14ac:dyDescent="0.25">
      <c r="E65" s="162"/>
    </row>
    <row r="66" spans="5:5" x14ac:dyDescent="0.25">
      <c r="E66" s="162"/>
    </row>
    <row r="67" spans="5:5" x14ac:dyDescent="0.25">
      <c r="E67" s="162"/>
    </row>
    <row r="68" spans="5:5" x14ac:dyDescent="0.25">
      <c r="E68" s="162"/>
    </row>
    <row r="69" spans="5:5" x14ac:dyDescent="0.25">
      <c r="E69" s="162"/>
    </row>
    <row r="70" spans="5:5" x14ac:dyDescent="0.25">
      <c r="E70" s="162"/>
    </row>
    <row r="71" spans="5:5" x14ac:dyDescent="0.25">
      <c r="E71" s="162"/>
    </row>
    <row r="72" spans="5:5" x14ac:dyDescent="0.25">
      <c r="E72" s="162"/>
    </row>
    <row r="73" spans="5:5" x14ac:dyDescent="0.25">
      <c r="E73" s="162"/>
    </row>
    <row r="74" spans="5:5" x14ac:dyDescent="0.25">
      <c r="E74" s="162"/>
    </row>
    <row r="75" spans="5:5" x14ac:dyDescent="0.25">
      <c r="E75" s="162"/>
    </row>
    <row r="76" spans="5:5" x14ac:dyDescent="0.25">
      <c r="E76" s="162"/>
    </row>
    <row r="77" spans="5:5" x14ac:dyDescent="0.25">
      <c r="E77" s="162"/>
    </row>
    <row r="78" spans="5:5" x14ac:dyDescent="0.25">
      <c r="E78" s="162"/>
    </row>
    <row r="79" spans="5:5" x14ac:dyDescent="0.25">
      <c r="E79" s="162"/>
    </row>
    <row r="80" spans="5:5" x14ac:dyDescent="0.25">
      <c r="E80" s="162"/>
    </row>
    <row r="81" spans="5:5" x14ac:dyDescent="0.25">
      <c r="E81" s="162"/>
    </row>
    <row r="82" spans="5:5" x14ac:dyDescent="0.25">
      <c r="E82" s="162"/>
    </row>
    <row r="83" spans="5:5" x14ac:dyDescent="0.25">
      <c r="E83" s="162"/>
    </row>
    <row r="84" spans="5:5" x14ac:dyDescent="0.25">
      <c r="E84" s="162"/>
    </row>
    <row r="85" spans="5:5" x14ac:dyDescent="0.25">
      <c r="E85" s="162"/>
    </row>
    <row r="86" spans="5:5" x14ac:dyDescent="0.25">
      <c r="E86" s="162"/>
    </row>
    <row r="87" spans="5:5" x14ac:dyDescent="0.25">
      <c r="E87" s="162"/>
    </row>
    <row r="88" spans="5:5" x14ac:dyDescent="0.25">
      <c r="E88" s="162"/>
    </row>
    <row r="89" spans="5:5" x14ac:dyDescent="0.25">
      <c r="E89" s="162"/>
    </row>
    <row r="90" spans="5:5" x14ac:dyDescent="0.25">
      <c r="E90" s="162"/>
    </row>
    <row r="91" spans="5:5" x14ac:dyDescent="0.25">
      <c r="E91" s="162"/>
    </row>
    <row r="92" spans="5:5" x14ac:dyDescent="0.25">
      <c r="E92" s="162"/>
    </row>
    <row r="93" spans="5:5" x14ac:dyDescent="0.25">
      <c r="E93" s="162"/>
    </row>
    <row r="94" spans="5:5" x14ac:dyDescent="0.25">
      <c r="E94" s="162"/>
    </row>
    <row r="95" spans="5:5" x14ac:dyDescent="0.25">
      <c r="E95" s="162"/>
    </row>
    <row r="96" spans="5:5" x14ac:dyDescent="0.25">
      <c r="E96" s="162"/>
    </row>
    <row r="97" spans="5:5" x14ac:dyDescent="0.25">
      <c r="E97" s="162"/>
    </row>
    <row r="98" spans="5:5" x14ac:dyDescent="0.25">
      <c r="E98" s="162"/>
    </row>
    <row r="99" spans="5:5" x14ac:dyDescent="0.25">
      <c r="E99" s="162"/>
    </row>
    <row r="100" spans="5:5" x14ac:dyDescent="0.25">
      <c r="E100" s="162"/>
    </row>
    <row r="101" spans="5:5" x14ac:dyDescent="0.25">
      <c r="E101" s="162"/>
    </row>
    <row r="102" spans="5:5" x14ac:dyDescent="0.25">
      <c r="E102" s="162"/>
    </row>
    <row r="103" spans="5:5" x14ac:dyDescent="0.25">
      <c r="E103" s="162"/>
    </row>
    <row r="104" spans="5:5" x14ac:dyDescent="0.25">
      <c r="E104" s="162"/>
    </row>
    <row r="105" spans="5:5" x14ac:dyDescent="0.25">
      <c r="E105" s="162"/>
    </row>
    <row r="106" spans="5:5" x14ac:dyDescent="0.25">
      <c r="E106" s="162"/>
    </row>
    <row r="107" spans="5:5" x14ac:dyDescent="0.25">
      <c r="E107" s="162"/>
    </row>
    <row r="108" spans="5:5" x14ac:dyDescent="0.25">
      <c r="E108" s="162"/>
    </row>
    <row r="109" spans="5:5" x14ac:dyDescent="0.25">
      <c r="E109" s="162"/>
    </row>
    <row r="110" spans="5:5" x14ac:dyDescent="0.25">
      <c r="E110" s="162"/>
    </row>
    <row r="111" spans="5:5" x14ac:dyDescent="0.25">
      <c r="E111" s="162"/>
    </row>
    <row r="112" spans="5:5" x14ac:dyDescent="0.25">
      <c r="E112" s="162"/>
    </row>
    <row r="113" spans="5:5" x14ac:dyDescent="0.25">
      <c r="E113" s="162"/>
    </row>
    <row r="114" spans="5:5" x14ac:dyDescent="0.25">
      <c r="E114" s="162"/>
    </row>
    <row r="115" spans="5:5" x14ac:dyDescent="0.25">
      <c r="E115" s="162"/>
    </row>
    <row r="116" spans="5:5" x14ac:dyDescent="0.25">
      <c r="E116" s="162"/>
    </row>
    <row r="117" spans="5:5" x14ac:dyDescent="0.25">
      <c r="E117" s="162"/>
    </row>
    <row r="118" spans="5:5" x14ac:dyDescent="0.25">
      <c r="E118" s="162"/>
    </row>
    <row r="119" spans="5:5" x14ac:dyDescent="0.25">
      <c r="E119" s="162"/>
    </row>
    <row r="120" spans="5:5" x14ac:dyDescent="0.25">
      <c r="E120" s="162"/>
    </row>
    <row r="121" spans="5:5" x14ac:dyDescent="0.25">
      <c r="E121" s="162"/>
    </row>
    <row r="122" spans="5:5" x14ac:dyDescent="0.25">
      <c r="E122" s="162"/>
    </row>
    <row r="123" spans="5:5" x14ac:dyDescent="0.25">
      <c r="E123" s="162"/>
    </row>
    <row r="124" spans="5:5" x14ac:dyDescent="0.25">
      <c r="E124" s="162"/>
    </row>
    <row r="125" spans="5:5" x14ac:dyDescent="0.25">
      <c r="E125" s="162"/>
    </row>
    <row r="126" spans="5:5" x14ac:dyDescent="0.25">
      <c r="E126" s="162"/>
    </row>
    <row r="127" spans="5:5" x14ac:dyDescent="0.25">
      <c r="E127" s="162"/>
    </row>
    <row r="128" spans="5:5" x14ac:dyDescent="0.25">
      <c r="E128" s="162"/>
    </row>
    <row r="129" spans="5:5" x14ac:dyDescent="0.25">
      <c r="E129" s="162"/>
    </row>
    <row r="130" spans="5:5" x14ac:dyDescent="0.25">
      <c r="E130" s="162"/>
    </row>
    <row r="131" spans="5:5" x14ac:dyDescent="0.25">
      <c r="E131" s="162"/>
    </row>
    <row r="132" spans="5:5" x14ac:dyDescent="0.25">
      <c r="E132" s="162"/>
    </row>
    <row r="133" spans="5:5" x14ac:dyDescent="0.25">
      <c r="E133" s="162"/>
    </row>
    <row r="134" spans="5:5" x14ac:dyDescent="0.25">
      <c r="E134" s="162"/>
    </row>
    <row r="135" spans="5:5" x14ac:dyDescent="0.25">
      <c r="E135" s="162"/>
    </row>
    <row r="136" spans="5:5" x14ac:dyDescent="0.25">
      <c r="E136" s="162"/>
    </row>
    <row r="137" spans="5:5" x14ac:dyDescent="0.25">
      <c r="E137" s="162"/>
    </row>
    <row r="138" spans="5:5" x14ac:dyDescent="0.25">
      <c r="E138" s="162"/>
    </row>
    <row r="139" spans="5:5" x14ac:dyDescent="0.25">
      <c r="E139" s="162"/>
    </row>
    <row r="140" spans="5:5" x14ac:dyDescent="0.25">
      <c r="E140" s="162"/>
    </row>
    <row r="141" spans="5:5" x14ac:dyDescent="0.25">
      <c r="E141" s="162"/>
    </row>
    <row r="142" spans="5:5" x14ac:dyDescent="0.25">
      <c r="E142" s="162"/>
    </row>
    <row r="143" spans="5:5" x14ac:dyDescent="0.25">
      <c r="E143" s="162"/>
    </row>
    <row r="144" spans="5:5" x14ac:dyDescent="0.25">
      <c r="E144" s="162"/>
    </row>
    <row r="145" spans="5:5" x14ac:dyDescent="0.25">
      <c r="E145" s="162"/>
    </row>
    <row r="146" spans="5:5" x14ac:dyDescent="0.25">
      <c r="E146" s="162"/>
    </row>
    <row r="147" spans="5:5" x14ac:dyDescent="0.25">
      <c r="E147" s="162"/>
    </row>
    <row r="148" spans="5:5" x14ac:dyDescent="0.25">
      <c r="E148" s="162"/>
    </row>
    <row r="149" spans="5:5" x14ac:dyDescent="0.25">
      <c r="E149" s="162"/>
    </row>
    <row r="150" spans="5:5" x14ac:dyDescent="0.25">
      <c r="E150" s="162"/>
    </row>
    <row r="151" spans="5:5" x14ac:dyDescent="0.25">
      <c r="E151" s="162"/>
    </row>
    <row r="152" spans="5:5" x14ac:dyDescent="0.25">
      <c r="E152" s="162"/>
    </row>
    <row r="153" spans="5:5" x14ac:dyDescent="0.25">
      <c r="E153" s="162"/>
    </row>
    <row r="154" spans="5:5" x14ac:dyDescent="0.25">
      <c r="E154" s="162"/>
    </row>
    <row r="155" spans="5:5" x14ac:dyDescent="0.25">
      <c r="E155" s="162"/>
    </row>
    <row r="156" spans="5:5" x14ac:dyDescent="0.25">
      <c r="E156" s="162"/>
    </row>
    <row r="157" spans="5:5" x14ac:dyDescent="0.25">
      <c r="E157" s="162"/>
    </row>
    <row r="158" spans="5:5" x14ac:dyDescent="0.25">
      <c r="E158" s="162"/>
    </row>
    <row r="159" spans="5:5" x14ac:dyDescent="0.25">
      <c r="E159" s="162"/>
    </row>
    <row r="160" spans="5:5" x14ac:dyDescent="0.25">
      <c r="E160" s="162"/>
    </row>
    <row r="161" spans="5:5" x14ac:dyDescent="0.25">
      <c r="E161" s="162"/>
    </row>
    <row r="162" spans="5:5" x14ac:dyDescent="0.25">
      <c r="E162" s="162"/>
    </row>
    <row r="163" spans="5:5" x14ac:dyDescent="0.25">
      <c r="E163" s="162"/>
    </row>
    <row r="164" spans="5:5" x14ac:dyDescent="0.25">
      <c r="E164" s="162"/>
    </row>
    <row r="165" spans="5:5" x14ac:dyDescent="0.25">
      <c r="E165" s="162"/>
    </row>
    <row r="166" spans="5:5" x14ac:dyDescent="0.25">
      <c r="E166" s="162"/>
    </row>
    <row r="167" spans="5:5" x14ac:dyDescent="0.25">
      <c r="E167" s="162"/>
    </row>
    <row r="168" spans="5:5" x14ac:dyDescent="0.25">
      <c r="E168" s="162"/>
    </row>
    <row r="169" spans="5:5" x14ac:dyDescent="0.25">
      <c r="E169" s="162"/>
    </row>
    <row r="170" spans="5:5" x14ac:dyDescent="0.25">
      <c r="E170" s="162"/>
    </row>
    <row r="171" spans="5:5" x14ac:dyDescent="0.25">
      <c r="E171" s="162"/>
    </row>
    <row r="172" spans="5:5" x14ac:dyDescent="0.25">
      <c r="E172" s="162"/>
    </row>
    <row r="173" spans="5:5" x14ac:dyDescent="0.25">
      <c r="E173" s="162"/>
    </row>
    <row r="174" spans="5:5" x14ac:dyDescent="0.25">
      <c r="E174" s="162"/>
    </row>
    <row r="175" spans="5:5" x14ac:dyDescent="0.25">
      <c r="E175" s="162"/>
    </row>
    <row r="176" spans="5:5" x14ac:dyDescent="0.25">
      <c r="E176" s="162"/>
    </row>
    <row r="177" spans="5:5" x14ac:dyDescent="0.25">
      <c r="E177" s="162"/>
    </row>
    <row r="178" spans="5:5" x14ac:dyDescent="0.25">
      <c r="E178" s="162"/>
    </row>
    <row r="179" spans="5:5" x14ac:dyDescent="0.25">
      <c r="E179" s="162"/>
    </row>
    <row r="180" spans="5:5" x14ac:dyDescent="0.25">
      <c r="E180" s="162"/>
    </row>
    <row r="181" spans="5:5" x14ac:dyDescent="0.25">
      <c r="E181" s="162"/>
    </row>
    <row r="182" spans="5:5" x14ac:dyDescent="0.25">
      <c r="E182" s="162"/>
    </row>
    <row r="183" spans="5:5" x14ac:dyDescent="0.25">
      <c r="E183" s="162"/>
    </row>
    <row r="184" spans="5:5" x14ac:dyDescent="0.25">
      <c r="E184" s="162"/>
    </row>
    <row r="185" spans="5:5" x14ac:dyDescent="0.25">
      <c r="E185" s="162"/>
    </row>
    <row r="186" spans="5:5" x14ac:dyDescent="0.25">
      <c r="E186" s="162"/>
    </row>
    <row r="187" spans="5:5" x14ac:dyDescent="0.25">
      <c r="E187" s="162"/>
    </row>
    <row r="188" spans="5:5" x14ac:dyDescent="0.25">
      <c r="E188" s="162"/>
    </row>
    <row r="189" spans="5:5" x14ac:dyDescent="0.25">
      <c r="E189" s="162"/>
    </row>
    <row r="190" spans="5:5" x14ac:dyDescent="0.25">
      <c r="E190" s="162"/>
    </row>
    <row r="191" spans="5:5" x14ac:dyDescent="0.25">
      <c r="E191" s="162"/>
    </row>
    <row r="192" spans="5:5" x14ac:dyDescent="0.25">
      <c r="E192" s="162"/>
    </row>
    <row r="193" spans="5:5" x14ac:dyDescent="0.25">
      <c r="E193" s="162"/>
    </row>
    <row r="194" spans="5:5" x14ac:dyDescent="0.25">
      <c r="E194" s="162"/>
    </row>
    <row r="195" spans="5:5" x14ac:dyDescent="0.25">
      <c r="E195" s="162"/>
    </row>
  </sheetData>
  <mergeCells count="1">
    <mergeCell ref="A1:G1"/>
  </mergeCells>
  <pageMargins left="0.70866141732283472" right="0.70866141732283472" top="0.27559055118110237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МКД</vt:lpstr>
      <vt:lpstr>ТР 2021г</vt:lpstr>
      <vt:lpstr>МКД!Область_печати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Svetlana</cp:lastModifiedBy>
  <cp:revision/>
  <cp:lastPrinted>2020-08-25T14:37:52Z</cp:lastPrinted>
  <dcterms:created xsi:type="dcterms:W3CDTF">2020-02-13T12:53:48Z</dcterms:created>
  <dcterms:modified xsi:type="dcterms:W3CDTF">2022-04-01T14:14:25Z</dcterms:modified>
</cp:coreProperties>
</file>